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 Thu\Downloads\"/>
    </mc:Choice>
  </mc:AlternateContent>
  <bookViews>
    <workbookView xWindow="0" yWindow="90" windowWidth="19140" windowHeight="6855"/>
  </bookViews>
  <sheets>
    <sheet name="Pl2" sheetId="17" r:id="rId1"/>
  </sheets>
  <definedNames>
    <definedName name="_xlnm._FilterDatabase" localSheetId="0" hidden="1">'Pl2'!$A$11:$AX$132</definedName>
    <definedName name="_xlnm.Print_Area" localSheetId="0">'Pl2'!$A$1:$N$133</definedName>
    <definedName name="_xlnm.Print_Titles" localSheetId="0">'Pl2'!$6:$10</definedName>
  </definedNames>
  <calcPr calcId="162913"/>
</workbook>
</file>

<file path=xl/calcChain.xml><?xml version="1.0" encoding="utf-8"?>
<calcChain xmlns="http://schemas.openxmlformats.org/spreadsheetml/2006/main">
  <c r="A52" i="17" l="1"/>
  <c r="A54" i="17" s="1"/>
  <c r="A55" i="17" s="1"/>
  <c r="A57" i="17" s="1"/>
  <c r="M126" i="17"/>
  <c r="M121" i="17"/>
  <c r="M117" i="17"/>
  <c r="M112" i="17"/>
  <c r="M109" i="17"/>
  <c r="M97" i="17"/>
  <c r="M87" i="17"/>
  <c r="M82" i="17"/>
  <c r="M79" i="17"/>
  <c r="M73" i="17"/>
  <c r="M68" i="17"/>
  <c r="M64" i="17"/>
  <c r="M56" i="17"/>
  <c r="M53" i="17"/>
  <c r="M50" i="17"/>
  <c r="M94" i="17"/>
  <c r="M92" i="17"/>
  <c r="M90" i="17"/>
  <c r="M77" i="17"/>
  <c r="M62" i="17"/>
  <c r="M60" i="17"/>
  <c r="M81" i="17" l="1"/>
  <c r="M49" i="17"/>
  <c r="A58" i="17"/>
  <c r="A61" i="17" s="1"/>
  <c r="A63" i="17" s="1"/>
  <c r="A65" i="17" s="1"/>
  <c r="A66" i="17" s="1"/>
  <c r="A69" i="17" s="1"/>
  <c r="A70" i="17" s="1"/>
  <c r="A71" i="17" s="1"/>
  <c r="A72" i="17" s="1"/>
  <c r="A74" i="17" s="1"/>
  <c r="A75" i="17" s="1"/>
  <c r="A76" i="17" s="1"/>
  <c r="A78" i="17" s="1"/>
  <c r="M59" i="17"/>
  <c r="M48" i="17" s="1"/>
  <c r="M67" i="17"/>
  <c r="M96" i="17"/>
  <c r="M16" i="17"/>
  <c r="M20" i="17"/>
  <c r="M25" i="17"/>
  <c r="M34" i="17"/>
  <c r="M43" i="17"/>
  <c r="M41" i="17"/>
  <c r="M39" i="17"/>
  <c r="M37" i="17"/>
  <c r="A80" i="17" l="1"/>
  <c r="A83" i="17" s="1"/>
  <c r="A84" i="17" s="1"/>
  <c r="A85" i="17" s="1"/>
  <c r="A86" i="17" s="1"/>
  <c r="A88" i="17" s="1"/>
  <c r="A89" i="17" s="1"/>
  <c r="A91" i="17" s="1"/>
  <c r="A93" i="17" s="1"/>
  <c r="A95" i="17" s="1"/>
  <c r="A98" i="17" s="1"/>
  <c r="A99" i="17" s="1"/>
  <c r="A100" i="17" s="1"/>
  <c r="A101" i="17" s="1"/>
  <c r="A102" i="17" s="1"/>
  <c r="A103" i="17" s="1"/>
  <c r="A104" i="17" s="1"/>
  <c r="A105" i="17" s="1"/>
  <c r="A106" i="17" s="1"/>
  <c r="A107" i="17" s="1"/>
  <c r="A108" i="17" s="1"/>
  <c r="A110" i="17" s="1"/>
  <c r="A111" i="17" s="1"/>
  <c r="A113" i="17" s="1"/>
  <c r="A114" i="17" s="1"/>
  <c r="A115" i="17" s="1"/>
  <c r="A116" i="17" s="1"/>
  <c r="A118" i="17" s="1"/>
  <c r="A119" i="17" s="1"/>
  <c r="A120" i="17" s="1"/>
  <c r="A122" i="17" s="1"/>
  <c r="A123" i="17" s="1"/>
  <c r="A124" i="17" s="1"/>
  <c r="A125" i="17" s="1"/>
  <c r="A127" i="17" s="1"/>
  <c r="A128" i="17" s="1"/>
  <c r="A129" i="17" s="1"/>
  <c r="A130" i="17" s="1"/>
  <c r="A131" i="17" s="1"/>
  <c r="A132" i="17" s="1"/>
  <c r="M15" i="17"/>
  <c r="F46" i="17"/>
  <c r="H132" i="17"/>
  <c r="H96" i="17" s="1"/>
  <c r="G132" i="17"/>
  <c r="F119" i="17"/>
  <c r="G111" i="17"/>
  <c r="F111" i="17" s="1"/>
  <c r="I131" i="17"/>
  <c r="F131" i="17"/>
  <c r="F120" i="17"/>
  <c r="F116" i="17"/>
  <c r="I130" i="17"/>
  <c r="F130" i="17"/>
  <c r="I129" i="17"/>
  <c r="F129" i="17"/>
  <c r="I128" i="17"/>
  <c r="F128" i="17"/>
  <c r="F118" i="17"/>
  <c r="F115" i="17"/>
  <c r="F125" i="17"/>
  <c r="F124" i="17"/>
  <c r="F123" i="17"/>
  <c r="F122" i="17"/>
  <c r="F127" i="17"/>
  <c r="F110" i="17"/>
  <c r="F114" i="17"/>
  <c r="F113" i="17"/>
  <c r="F108" i="17"/>
  <c r="F107" i="17"/>
  <c r="F106" i="17"/>
  <c r="F105" i="17"/>
  <c r="F104" i="17"/>
  <c r="F103" i="17"/>
  <c r="F102" i="17"/>
  <c r="F101" i="17"/>
  <c r="F100" i="17"/>
  <c r="F99" i="17"/>
  <c r="F98" i="17"/>
  <c r="I89" i="17"/>
  <c r="F89" i="17"/>
  <c r="I88" i="17"/>
  <c r="F88" i="17"/>
  <c r="I93" i="17"/>
  <c r="I92" i="17" s="1"/>
  <c r="F93" i="17"/>
  <c r="I91" i="17"/>
  <c r="I90" i="17" s="1"/>
  <c r="F91" i="17"/>
  <c r="I95" i="17"/>
  <c r="I94" i="17" s="1"/>
  <c r="F95" i="17"/>
  <c r="I86" i="17"/>
  <c r="F86" i="17"/>
  <c r="I85" i="17"/>
  <c r="F85" i="17"/>
  <c r="I84" i="17"/>
  <c r="F84" i="17"/>
  <c r="I83" i="17"/>
  <c r="F83" i="17"/>
  <c r="H81" i="17"/>
  <c r="G81" i="17"/>
  <c r="I80" i="17"/>
  <c r="F80" i="17"/>
  <c r="I72" i="17"/>
  <c r="F72" i="17"/>
  <c r="I71" i="17"/>
  <c r="F71" i="17"/>
  <c r="I70" i="17"/>
  <c r="F70" i="17"/>
  <c r="I69" i="17"/>
  <c r="F69" i="17"/>
  <c r="I76" i="17"/>
  <c r="F76" i="17"/>
  <c r="I75" i="17"/>
  <c r="F75" i="17"/>
  <c r="I74" i="17"/>
  <c r="F74" i="17"/>
  <c r="I78" i="17"/>
  <c r="I77" i="17" s="1"/>
  <c r="F78" i="17"/>
  <c r="H67" i="17"/>
  <c r="G67" i="17"/>
  <c r="I63" i="17"/>
  <c r="I62" i="17" s="1"/>
  <c r="F63" i="17"/>
  <c r="I66" i="17"/>
  <c r="F66" i="17"/>
  <c r="I65" i="17"/>
  <c r="F65" i="17"/>
  <c r="I61" i="17"/>
  <c r="I60" i="17" s="1"/>
  <c r="F61" i="17"/>
  <c r="H59" i="17"/>
  <c r="G59" i="17"/>
  <c r="I52" i="17"/>
  <c r="F52" i="17"/>
  <c r="I55" i="17"/>
  <c r="F55" i="17"/>
  <c r="I54" i="17"/>
  <c r="F54" i="17"/>
  <c r="I51" i="17"/>
  <c r="F51" i="17"/>
  <c r="F47" i="17"/>
  <c r="I46" i="17"/>
  <c r="H24" i="17"/>
  <c r="I24" i="17"/>
  <c r="G24" i="17"/>
  <c r="H23" i="17"/>
  <c r="I23" i="17"/>
  <c r="G23" i="17"/>
  <c r="I33" i="17"/>
  <c r="F33" i="17"/>
  <c r="I22" i="17"/>
  <c r="F22" i="17"/>
  <c r="I36" i="17"/>
  <c r="F36" i="17"/>
  <c r="H21" i="17"/>
  <c r="I21" i="17"/>
  <c r="G21" i="17"/>
  <c r="I32" i="17"/>
  <c r="F32" i="17"/>
  <c r="I45" i="17"/>
  <c r="F45" i="17"/>
  <c r="I31" i="17"/>
  <c r="F31" i="17"/>
  <c r="I40" i="17"/>
  <c r="I39" i="17" s="1"/>
  <c r="F40" i="17"/>
  <c r="I58" i="17"/>
  <c r="F58" i="17"/>
  <c r="I57" i="17"/>
  <c r="F57" i="17"/>
  <c r="I30" i="17"/>
  <c r="F30" i="17"/>
  <c r="I29" i="17"/>
  <c r="F29" i="17"/>
  <c r="I35" i="17"/>
  <c r="I34" i="17" s="1"/>
  <c r="F35" i="17"/>
  <c r="I28" i="17"/>
  <c r="F28" i="17"/>
  <c r="I27" i="17"/>
  <c r="F27" i="17"/>
  <c r="I26" i="17"/>
  <c r="F26" i="17"/>
  <c r="I44" i="17"/>
  <c r="I43" i="17" s="1"/>
  <c r="F44" i="17"/>
  <c r="I42" i="17"/>
  <c r="I41" i="17" s="1"/>
  <c r="F42" i="17"/>
  <c r="I38" i="17"/>
  <c r="I37" i="17" s="1"/>
  <c r="F38" i="17"/>
  <c r="I19" i="17"/>
  <c r="F19" i="17"/>
  <c r="I18" i="17"/>
  <c r="F18" i="17"/>
  <c r="F17" i="17"/>
  <c r="I53" i="17" l="1"/>
  <c r="I87" i="17"/>
  <c r="I73" i="17"/>
  <c r="I68" i="17"/>
  <c r="I82" i="17"/>
  <c r="I64" i="17"/>
  <c r="I59" i="17" s="1"/>
  <c r="I50" i="17"/>
  <c r="G96" i="17"/>
  <c r="I20" i="17"/>
  <c r="I25" i="17"/>
  <c r="F67" i="17"/>
  <c r="G49" i="17"/>
  <c r="G48" i="17" s="1"/>
  <c r="F23" i="17"/>
  <c r="H49" i="17"/>
  <c r="H48" i="17" s="1"/>
  <c r="H15" i="17"/>
  <c r="H14" i="17" s="1"/>
  <c r="G15" i="17"/>
  <c r="F21" i="17"/>
  <c r="F24" i="17"/>
  <c r="I98" i="17"/>
  <c r="I100" i="17"/>
  <c r="I102" i="17"/>
  <c r="I104" i="17"/>
  <c r="I106" i="17"/>
  <c r="I108" i="17"/>
  <c r="I114" i="17"/>
  <c r="I127" i="17"/>
  <c r="I123" i="17"/>
  <c r="I125" i="17"/>
  <c r="I115" i="17"/>
  <c r="F81" i="17"/>
  <c r="I116" i="17"/>
  <c r="M14" i="17"/>
  <c r="M13" i="17" s="1"/>
  <c r="F59" i="17"/>
  <c r="I47" i="17"/>
  <c r="I132" i="17"/>
  <c r="I99" i="17"/>
  <c r="I101" i="17"/>
  <c r="I103" i="17"/>
  <c r="I105" i="17"/>
  <c r="I107" i="17"/>
  <c r="I113" i="17"/>
  <c r="I110" i="17"/>
  <c r="I122" i="17"/>
  <c r="I124" i="17"/>
  <c r="I118" i="17"/>
  <c r="I120" i="17"/>
  <c r="I119" i="17"/>
  <c r="F132" i="17"/>
  <c r="F96" i="17" s="1"/>
  <c r="I81" i="17" l="1"/>
  <c r="I112" i="17"/>
  <c r="G14" i="17"/>
  <c r="G13" i="17" s="1"/>
  <c r="I121" i="17"/>
  <c r="I56" i="17"/>
  <c r="I49" i="17" s="1"/>
  <c r="I126" i="17"/>
  <c r="I117" i="17"/>
  <c r="I97" i="17"/>
  <c r="H12" i="17"/>
  <c r="F15" i="17"/>
  <c r="F14" i="17" s="1"/>
  <c r="F13" i="17" s="1"/>
  <c r="H13" i="17"/>
  <c r="F49" i="17"/>
  <c r="F48" i="17" s="1"/>
  <c r="K12" i="17"/>
  <c r="I79" i="17"/>
  <c r="M12" i="17"/>
  <c r="I111" i="17"/>
  <c r="I109" i="17" s="1"/>
  <c r="L12" i="17"/>
  <c r="I17" i="17"/>
  <c r="I16" i="17" s="1"/>
  <c r="I96" i="17" l="1"/>
  <c r="G12" i="17"/>
  <c r="J12" i="17"/>
  <c r="I15" i="17"/>
  <c r="I14" i="17" s="1"/>
  <c r="I13" i="17" s="1"/>
  <c r="F12" i="17"/>
  <c r="I67" i="17" l="1"/>
  <c r="I48" i="17" s="1"/>
  <c r="I12" i="17" s="1"/>
  <c r="A18" i="17" l="1"/>
  <c r="A19" i="17" s="1"/>
  <c r="A21" i="17" s="1"/>
  <c r="A22" i="17" s="1"/>
  <c r="A23" i="17" s="1"/>
  <c r="A24" i="17" s="1"/>
  <c r="A26" i="17" s="1"/>
  <c r="A27" i="17" s="1"/>
  <c r="A28" i="17" s="1"/>
  <c r="A29" i="17" s="1"/>
  <c r="A30" i="17" s="1"/>
  <c r="A31" i="17" s="1"/>
  <c r="A32" i="17" s="1"/>
  <c r="A33" i="17" s="1"/>
  <c r="A35" i="17" s="1"/>
  <c r="A36" i="17" s="1"/>
  <c r="A38" i="17" s="1"/>
  <c r="A40" i="17" s="1"/>
  <c r="A42" i="17" s="1"/>
  <c r="A44" i="17" s="1"/>
  <c r="A45" i="17" s="1"/>
</calcChain>
</file>

<file path=xl/sharedStrings.xml><?xml version="1.0" encoding="utf-8"?>
<sst xmlns="http://schemas.openxmlformats.org/spreadsheetml/2006/main" count="365" uniqueCount="277">
  <si>
    <t>Đvt: triệu đồng</t>
  </si>
  <si>
    <t>Số
TT</t>
  </si>
  <si>
    <t>DANH MỤC</t>
  </si>
  <si>
    <t>Chủ 
đầu tư</t>
  </si>
  <si>
    <t>Ghi chú</t>
  </si>
  <si>
    <t>Trong đó:</t>
  </si>
  <si>
    <t>a</t>
  </si>
  <si>
    <t>b</t>
  </si>
  <si>
    <t>Phòng GD&amp;ĐT</t>
  </si>
  <si>
    <t>Ban QLDA các CTXD NT</t>
  </si>
  <si>
    <t>UBND phường Vĩnh Hải</t>
  </si>
  <si>
    <t>UBND xã Vĩnh Thạnh</t>
  </si>
  <si>
    <t>Nâng cấp, cải tạo khán đài sân vận động tại Trung tâm Tập luyện và Thi đấu Thể thao thành phố Nha Trang</t>
  </si>
  <si>
    <t>Trung tâm VH - TT và Thể thao</t>
  </si>
  <si>
    <t>NQ 56 ngày 30/7/2020</t>
  </si>
  <si>
    <t>6388/QĐ-CT-UBND 27/10/2020</t>
  </si>
  <si>
    <t>UBND xã Phước Đồng</t>
  </si>
  <si>
    <t>NTSP 80% +
Xã huy động 20%</t>
  </si>
  <si>
    <t>Công an thành phố</t>
  </si>
  <si>
    <t>Tổng
cộng</t>
  </si>
  <si>
    <t>UBND Phường Vĩnh Hòa</t>
  </si>
  <si>
    <t>UBND phường Vĩnh Phước</t>
  </si>
  <si>
    <t>UBND phường Vạn Thạnh</t>
  </si>
  <si>
    <t>UBND Phường Ngọc Hiệp</t>
  </si>
  <si>
    <t>UBND phường Vĩnh Thọ</t>
  </si>
  <si>
    <t>UBND xã Vĩnh Thái</t>
  </si>
  <si>
    <t>UBND phường Vĩnh Hòa</t>
  </si>
  <si>
    <t>c</t>
  </si>
  <si>
    <t>B</t>
  </si>
  <si>
    <t>A</t>
  </si>
  <si>
    <t>Nghị quyết (QĐ) phê duyệt BCĐXCT đầu tư</t>
  </si>
  <si>
    <t>Quyết dịnh phê duyệt dự án đầu tư</t>
  </si>
  <si>
    <t>NQ 72 ngày 30/7/2020</t>
  </si>
  <si>
    <t>Trường THCS Nguyễn Viết Xuân. Hạng mục: Xây dựng khối lớp học, khu thể dục thể thao</t>
  </si>
  <si>
    <t>NQ 164 ngày 30/10/2020</t>
  </si>
  <si>
    <t>NS tỉnh hỗ trợ:
7.300 triệu đồng</t>
  </si>
  <si>
    <t>UBND xã Vĩnh Trung</t>
  </si>
  <si>
    <t>Hệ thống thoát nước cụm hẻm tổ 15 Ngọc Hội Ngọc Sơn (đoạn từ trường mẫu giáo Ngọc Sơn đến nhà bà Hoàng Thị Ngọc Bích và ông Nguyễn Đức Vương), phường Ngọc Hiệp</t>
  </si>
  <si>
    <t>NQ 98 ngày 10/9/2020</t>
  </si>
  <si>
    <t>Nâng cấp đường Phạm Hồng Thái, Nguyễn Gia Thiều</t>
  </si>
  <si>
    <t>NQ 138 ngày 30/10/2020</t>
  </si>
  <si>
    <t>Hệ thống thoát hẻm số 29 Chữ Đồng Tử</t>
  </si>
  <si>
    <t>NQ 162 ngày 30/10/2020</t>
  </si>
  <si>
    <t>Mương thoát nước từ nhà ông Tín ra đường Hoàn Minh Thảo, xã Phước Đồng</t>
  </si>
  <si>
    <t>NQ 122 ngày 10/9/2020</t>
  </si>
  <si>
    <t>Nâng cấp hẻm nhà ông Khắc thôn Phước Hạ, xã Phước Đồng</t>
  </si>
  <si>
    <t>NQ 121 ngày 10/9/2020</t>
  </si>
  <si>
    <t>Nâng cấp, cải tạo đường Ngô Gia Tự</t>
  </si>
  <si>
    <t>NQ 170 ngày 10/12/2020</t>
  </si>
  <si>
    <t>Cải tạo, sửa chữa trụ sở UBND phường Phước Tiến</t>
  </si>
  <si>
    <t>UBND phường Phước Tiến</t>
  </si>
  <si>
    <t>NQ 178 ngày 10/12/2020</t>
  </si>
  <si>
    <t>Sửa chữa nhà văn hóa tổ dân phố 10,11 phường Vĩnh Hòa</t>
  </si>
  <si>
    <t>NQ 154 ngày 30/10/2020</t>
  </si>
  <si>
    <t>Ngân sách thành phố 70% + Xã huy động 30%
(Chưa có phương án phân bổ vốn đối ứng thực hiện)</t>
  </si>
  <si>
    <t>Sửa chữa nhà văn hóa tổ dân phố 5, 6, 9 phường Vĩnh Hòa</t>
  </si>
  <si>
    <t>NQ 156 ngày 30/10/2020</t>
  </si>
  <si>
    <t>Sửa chữa nhà văn hóa tổ dân phố 8 phường Vĩnh Hòa</t>
  </si>
  <si>
    <t>NQ 157 ngày 30/10/2020</t>
  </si>
  <si>
    <t>NQ 186 ngày 10/12/2020</t>
  </si>
  <si>
    <t>Phê duyệt chủ trương đầu tư Tháng 01/2021</t>
  </si>
  <si>
    <t>Trường THCS Lý Thái Tổ (giai đoạn 2). Hạng mục: xây dựng mới khối 12 phòng học, phòng bộ môn, nhà đa năng, sân chơi, bãi tập, mua sắm thiết bị</t>
  </si>
  <si>
    <t>NQ 08 ngày 20/01/2021</t>
  </si>
  <si>
    <t>Duy tu bảo dưỡng công trình chiến đấu</t>
  </si>
  <si>
    <t>NQ 09 ngày 20/01/2021</t>
  </si>
  <si>
    <t>Xây dựng kho vũ khí đạn</t>
  </si>
  <si>
    <t>NQ 10 ngày 20/01/2021</t>
  </si>
  <si>
    <t>Hệ thống thoát nước hẻm 01 Đinh Tiên Hoàng: hẻm 164 Hùng Vương, Phường Lộc Thọ</t>
  </si>
  <si>
    <t>UBND phường Lộc Thọ</t>
  </si>
  <si>
    <t>NQ 16 ngày 20/01/2021</t>
  </si>
  <si>
    <t>UBND xã Vĩnh Hiệp</t>
  </si>
  <si>
    <t>Cải tạo, nâng cấp Cầu Ké theo hiện trạng</t>
  </si>
  <si>
    <t>NQ 20 ngày 20/01/2021</t>
  </si>
  <si>
    <t>UBND xã Vĩnh Phương</t>
  </si>
  <si>
    <t>Nâng cấp đường Nguyễn Lương Bằng (đoạn bờ tràn bầu Đục) và xây dựng hệ thống thoát nước (đoạn Bưu điện văn hóa xã đến đường thôn Trung), xã Vĩnh Phương</t>
  </si>
  <si>
    <t>NQ 27 ngày 20/01/2021</t>
  </si>
  <si>
    <t>Phê duyệt chủ trương đầu tư Tháng 03/2021</t>
  </si>
  <si>
    <t>Nâng cấp, cải tạo Hội trường, phòng chỉ huy và sơn mới trụ sở làm việc Ban CHQS thành phố Nha Trang</t>
  </si>
  <si>
    <t>NQ 36 ngày 16/3/2021</t>
  </si>
  <si>
    <t>Xây dựng công trình phòng thủ 2020</t>
  </si>
  <si>
    <t>NQ 37 ngày 16/3/2021</t>
  </si>
  <si>
    <t>Trang bị xe ô tô bán tải chuyên dùng</t>
  </si>
  <si>
    <t>Ban QLDVCI</t>
  </si>
  <si>
    <t>NQ 38 ngày 16/3/2021</t>
  </si>
  <si>
    <t>Trang bị máy móc, thiết bị chuyên dùng phục vụ nhiệm vụ công ích</t>
  </si>
  <si>
    <t>NQ 39 ngày 16/3/2021</t>
  </si>
  <si>
    <t>NQ 41 ngày 16/3/2021</t>
  </si>
  <si>
    <t>Sửa chữa, cải tạo trụ sở làm việc hạt Kiểm lâm Nha Trang</t>
  </si>
  <si>
    <t>Hạt Kiểm Lâm</t>
  </si>
  <si>
    <t>NQ 42 ngày 16/3/2021</t>
  </si>
  <si>
    <t>Hệ thống thoát nước hẻm Tuệ Tĩnh, phường Lộc Thọ</t>
  </si>
  <si>
    <t>NQ 43 ngày 16/3/2021</t>
  </si>
  <si>
    <t>Hệ thống thoát nướ hẻm 40 Tân An, phường Phước Hải</t>
  </si>
  <si>
    <t>UBND phường Phước Hải</t>
  </si>
  <si>
    <t>NQ 44 ngày 16/3/2021</t>
  </si>
  <si>
    <t>Hệ thống thoát nước các hẻm còn lại của tổ 8 Ba Làng, phường Vĩnh Hòa</t>
  </si>
  <si>
    <t>NQ 47 ngày 16/3/2021</t>
  </si>
  <si>
    <t>Hệ thống thoát nước các tuyến hẻm tổ 9, 10 Tây Nam, phường Vĩnh Hải</t>
  </si>
  <si>
    <t>NQ 48 ngày 16/3/2021</t>
  </si>
  <si>
    <t>Hệ thống thoát nước các tuyến hẻm tổ 24 Tây Bắc, phường Vĩnh Hải</t>
  </si>
  <si>
    <t>NQ 50 ngày 16/3/2021</t>
  </si>
  <si>
    <t>UBND phường Ngọc Hiệp</t>
  </si>
  <si>
    <t>Hệ thống thoát nước đường Đoàn Trần Nghiệp, phường Vĩnh Phước</t>
  </si>
  <si>
    <t>NQ 53 ngày 16/3/2021</t>
  </si>
  <si>
    <t>Hệ thống thoát nước hẻm 106 Ngô Đến, phường Vĩnh Phước</t>
  </si>
  <si>
    <t>NQ 54 ngày 16/3/2021</t>
  </si>
  <si>
    <t>Hệ thống thoát nước hẻm 880 đường 2/4, phường Vĩnh Phước</t>
  </si>
  <si>
    <t>NQ 55 ngày 16/3/2021</t>
  </si>
  <si>
    <t>Hệ thống thoát nước và nâng cấp mặt đường trước HTX Song Thủy, phường Vĩnh Phước</t>
  </si>
  <si>
    <t>NQ 56 ngày 16/3/2021</t>
  </si>
  <si>
    <t>Hệ thống điện chiếu sáng công cộng phường Vĩnh Thọ</t>
  </si>
  <si>
    <t>NQ 57 ngày 16/3/2021</t>
  </si>
  <si>
    <t>Cải tạo, sửa chữa trụ sở UBND xã Vĩnh Hiệp</t>
  </si>
  <si>
    <t>NQ 59 ngày 16/3/2021</t>
  </si>
  <si>
    <t>NSTP 80% + Xã huy động 20%</t>
  </si>
  <si>
    <t>Nâng cấp đường từ nhà ông Hiệp đến nhà ông Quang, xã Vĩnh Trung</t>
  </si>
  <si>
    <t>NQ 61 ngày 16/3/2021</t>
  </si>
  <si>
    <t>Nâng cấp cụm hẻm thôn Võ Dõng, xã Vĩnh Trung</t>
  </si>
  <si>
    <t>NQ 63 ngày 16/3/2021</t>
  </si>
  <si>
    <t>Cải tạo, sửa chữa nhà văn hóa thôn Phú Thạnh 1, xã Vĩnh Thạnh</t>
  </si>
  <si>
    <t>NQ 64 ngày 16/3/2021</t>
  </si>
  <si>
    <t>NSTP 70% + Xã huy động 30%</t>
  </si>
  <si>
    <t>Trường THCS Lý Thường Kiệt - Hạng mục: Tường rào và gia cố mái taluy (phía sau trường)</t>
  </si>
  <si>
    <t>14218/QĐ-CT-UBND 02/7/2021</t>
  </si>
  <si>
    <t>Phê duyệt chủ trương đầu tư Tháng 6/2021</t>
  </si>
  <si>
    <t>Xây dựng tường rào và bếp ăn Nhà tậm giữ Công an thành phố</t>
  </si>
  <si>
    <t>Xây dựng công viên khu vực giáp ranh giữa đường N1 và khu TĐC Hòn Rớ 2</t>
  </si>
  <si>
    <t>Hệ thống thoát nước đường số 6 tổ 11 Hòa Trung, phường Vĩnh Hòa</t>
  </si>
  <si>
    <t>Nạo vét, gia cố chống sạt lỡ bờ suối thôn Phước Thượng, xã Phước Đồng</t>
  </si>
  <si>
    <t>Mua sắm thiệt bị dạy học tối thiểu lớp 2-9 phục vụ chương trình giáo dục phổ thông (giai đoạn 1: Lớp 2 và Lớp 6)</t>
  </si>
  <si>
    <t>NQ 48 ngày 23/6/2021</t>
  </si>
  <si>
    <t>NQ 50 ngày 23/6/2021</t>
  </si>
  <si>
    <t>NQ 49 ngày 23/6/2021</t>
  </si>
  <si>
    <t>NQ 51 ngày 23/6/2021</t>
  </si>
  <si>
    <t>Xây dựng mới trường THCS Thái Nguyên</t>
  </si>
  <si>
    <t>NQ 57 ngày 23/6/2021</t>
  </si>
  <si>
    <t>Thay thế đèn Led chiếu sáng công cộng đường Thái Nguyên, Lê Thánh Tôn, Yersin, Trần Hưng Đạo</t>
  </si>
  <si>
    <t>Trang bị xe ô tô bán tải chuyên dùng phục vụ nhiệm vụ tuyên truyền lưu động</t>
  </si>
  <si>
    <t>NQ 56 ngày 23/6/2021</t>
  </si>
  <si>
    <t>NQ 55 ngày 23/6/2021</t>
  </si>
  <si>
    <t>NQ 54 ngày 23/6/2021</t>
  </si>
  <si>
    <t>NQ 53 ngày 23/6/2021</t>
  </si>
  <si>
    <t>NQ 58 ngày 23/6/2021</t>
  </si>
  <si>
    <t>14193/QĐ-CT-UBND 01/7/2021</t>
  </si>
  <si>
    <t>14194/QĐ-CT-UBND 01/7/2021</t>
  </si>
  <si>
    <t>14221/QĐ-CT-UBND 02/7/2021</t>
  </si>
  <si>
    <t>14223/QĐ-CT-UBND 02/7/2021</t>
  </si>
  <si>
    <t>14528/QĐ-CT-UBND 15/7/2021</t>
  </si>
  <si>
    <t>/QĐ-CT-UBND /6/2021</t>
  </si>
  <si>
    <t>11570/QĐ-CT-UBND 23/6/2021</t>
  </si>
  <si>
    <t>14217/QĐ-CT-UBND 02/7/2021</t>
  </si>
  <si>
    <t>14817/QĐ-CT-UBND 10/8/2021</t>
  </si>
  <si>
    <t>14681/QĐ-CT-UBND 27/7/2021</t>
  </si>
  <si>
    <t>14793/QĐ-CT-UBND 05/8/2021</t>
  </si>
  <si>
    <t>14527/QĐ-CT-UBND 15/7/2021</t>
  </si>
  <si>
    <t>14531/QĐ-CT-UBND 15/7/2021</t>
  </si>
  <si>
    <t>11574/QĐ-CT-UBND 23/6/2021</t>
  </si>
  <si>
    <t>14682/QĐ-CT-UBND 27/7/2021</t>
  </si>
  <si>
    <t>14792/QĐ-CT-UBND 02/7/2021</t>
  </si>
  <si>
    <t>14683/QĐ-CT-UBND 27/7/2021</t>
  </si>
  <si>
    <t>697/QĐ-CT-UBND 09/2/2021</t>
  </si>
  <si>
    <t>695/QĐ-CT-UBND 09/2/2021</t>
  </si>
  <si>
    <t>I</t>
  </si>
  <si>
    <t>II</t>
  </si>
  <si>
    <t>III</t>
  </si>
  <si>
    <t>IV</t>
  </si>
  <si>
    <t>V</t>
  </si>
  <si>
    <t>Tổng mức đầu tư</t>
  </si>
  <si>
    <t>Trường THCS Nguyễn Khuyến - Hạng mục: Sửa chữa mái; sửa chữa ô lấy sáng cầu thang khối phòng học, phòng hành chính, phòng chức năng</t>
  </si>
  <si>
    <t>Trường THCS Võ Văn Ký (điểm chính) – Hạng mục: Sửa chữa khối phòng học, nhà vệ sinh.</t>
  </si>
  <si>
    <t>Trường THCS Lam Sơn – Hạng mục: Nâng cấp sân trường</t>
  </si>
  <si>
    <t>Sửa chữa, cải tạo hệ thống thoát nước hẻm 72, 86, 135 Nguyễn Thái Học</t>
  </si>
  <si>
    <t xml:space="preserve">Hệ thống thoát nước khu vực Trần Phú (đoạn từ Kho xăng dầu Phú Khánh đến bệnh viện VinMec) </t>
  </si>
  <si>
    <t>Phòng QLĐT</t>
  </si>
  <si>
    <t>Lắp đặt biển tên các tuyến đường chưa có tên trên địa bàn thành phố</t>
  </si>
  <si>
    <t>Nâng cấp, cải tạo nhà làm việc Ban CHQS phường Vĩnh Nguyên</t>
  </si>
  <si>
    <t>Nâng cấp, cải tạo nhà làm việc Ban CHQS xã Phước Đồng</t>
  </si>
  <si>
    <t>Nâng cấp, cải tạo nhà làm việc Ban CHQS xã Vĩnh Ngọc</t>
  </si>
  <si>
    <t>Nâng cấp, cải tạo nhà làm việc Ban CHQS xã Vĩnh Trung</t>
  </si>
  <si>
    <t>Nâng cấp, cải tạo hội trường UBND xã Vĩnh Thạnh</t>
  </si>
  <si>
    <t>Cải tạo, sửa chữa trụ sở UBND xã Phước Đồng</t>
  </si>
  <si>
    <t>Cải tạo, sửa chữa trụ sở UBND phường Phước Hải</t>
  </si>
  <si>
    <t>NSTP 70% + Xã phường huy động 30%</t>
  </si>
  <si>
    <t>Nâng cấp vỉa hè phía Đông đường Trần Phú (đoạn từ Nguyễn Bỉnh Khiêm đến Biệt Thự)</t>
  </si>
  <si>
    <t>NS TP</t>
  </si>
  <si>
    <t>Vốn khác</t>
  </si>
  <si>
    <t>Ban CHQS thành phố</t>
  </si>
  <si>
    <t>UBND xã Vĩnh Lương</t>
  </si>
  <si>
    <t>Phê duyệt chủ trương đầu tư Tháng 9/2021</t>
  </si>
  <si>
    <t>Đài truyền thanh ứng dụng công nghệ thông tin - viễn thông</t>
  </si>
  <si>
    <t>Hệ thống thoát nước các tuyến hẻm Tổ 13, 14 Ngọc Thảo, Ngọc Hiệp</t>
  </si>
  <si>
    <t>Xây dựng tường rào, sân, lắp đặt thiết bị thể dục thể thao Trung tâm văn hóa xã Vĩnh Lương</t>
  </si>
  <si>
    <t>-Hệ thống TN: NSTP
- Nền đường: NTSP 80% + Xã huy động 20%</t>
  </si>
  <si>
    <t>Cải tạo, sửa chữa nhà văn hóa tổ 1, 2 Phước Toàn Đông, phường Phước Hải</t>
  </si>
  <si>
    <t>Cải tạo, sửa chữa nhà văn hóa tổ 2 Phước An Nam, phường Phước Hải</t>
  </si>
  <si>
    <t>Cải tạo, sửa chữa nhà văn hóa tổ 2 Phước An Bắc, phường Phước Hải</t>
  </si>
  <si>
    <t>Cải tạo, sửa chữa nhà văn hóa thôn Thành Phát, Thành Đạt, xã Phước Đồng</t>
  </si>
  <si>
    <t xml:space="preserve">Trường THCS Võ Thị Sáu – Hạng mục: Sửa chữa khối phòng học, khối bộ môn, nhà đa năng </t>
  </si>
  <si>
    <t>NQ 145 ngày 30/9/2021</t>
  </si>
  <si>
    <t>Hệ thống thoát nước hẻm Trường MN Ước Mơ Việt, xã Vĩnh Thái</t>
  </si>
  <si>
    <t>Trường MN Phước Đồng (điểm chính) – Hạng mục: Sửa chữa khối lớp học, cổng, tường rào; nâng cấp sân trường</t>
  </si>
  <si>
    <t xml:space="preserve">Trường MN Phước Hải (điểm phụ) – Hạng mục: Sửa chữa khối phòng học </t>
  </si>
  <si>
    <t>Trường TH Ngọc Hiệp (điểm Lư Cấm) - Hạng mục: Xây dựng 8 phòng học, chức năng, sửa chữa khối 16 phòng học</t>
  </si>
  <si>
    <t>Trường TH Vĩnh Hòa 2 (điểm 14 Ngô Văn Sở) - Hạng mục: Sửa chữa mái khối phòng học</t>
  </si>
  <si>
    <t>Trường TH Vĩnh Trường (điểm Bình Tân) – Hạng mục: Sửa chữa khối phòng học; cổng, tường rào</t>
  </si>
  <si>
    <t>Trường TH Vĩnh Hải 2 ( giai đoạn 2) - Hạng mục: Xây dựng khối lớp học, nhà đa năng</t>
  </si>
  <si>
    <t>Trường TH Phước Hòa 2 – Hạng mục: Sửa chữa khối 10 phòng học, bổ sung bàn ghế học sinh</t>
  </si>
  <si>
    <t>Trường TH Vĩnh Lương 1 (điểm Cát Lợi) - Hạng mục: Sửa chữa khối lớp học, nhà vệ sinh, nâng cấp sân trường, lắp mái che</t>
  </si>
  <si>
    <t>NQ 155 ngày 30/9/2021</t>
  </si>
  <si>
    <t>NQ 159 ngày 30/9/2021</t>
  </si>
  <si>
    <t>NQ 158 ngày 30/9/2021</t>
  </si>
  <si>
    <t>NQ 161 ngày 30/9/2021</t>
  </si>
  <si>
    <t>NQ 144 ngày 30/9/2021</t>
  </si>
  <si>
    <t>NQ 156 ngày 30/9/2021</t>
  </si>
  <si>
    <t>NQ 143 ngày 30/9/2021</t>
  </si>
  <si>
    <t>NQ 157 ngày 30/9/2021</t>
  </si>
  <si>
    <t>NQ 160 ngày 30/9/2021</t>
  </si>
  <si>
    <t>NQ 154 ngày 30/9/2021</t>
  </si>
  <si>
    <t>NQ 152 ngày 30/9/2021</t>
  </si>
  <si>
    <t>NQ 134 ngày 30/9/2021</t>
  </si>
  <si>
    <t>NQ 149 ngày 30/9/2021</t>
  </si>
  <si>
    <t>NQ 147 ngày 30/9/2021</t>
  </si>
  <si>
    <t>NQ 150 ngày 30/9/2021</t>
  </si>
  <si>
    <t>NQ 151 ngày 30/9/2021</t>
  </si>
  <si>
    <t>NQ 141 ngày 30/9/2021</t>
  </si>
  <si>
    <t>NQ 148 ngày 30/9/2021</t>
  </si>
  <si>
    <t>NQ 139 ngày 30/9/2021</t>
  </si>
  <si>
    <t>NQ 146 ngày 30/9/2021</t>
  </si>
  <si>
    <t>NQ 136 ngày 30/9/2021</t>
  </si>
  <si>
    <t>NQ 137 ngày 30/9/2021</t>
  </si>
  <si>
    <t>NQ 138 ngày 30/9/2021</t>
  </si>
  <si>
    <t>NQ 153 ngày 30/9/2021</t>
  </si>
  <si>
    <t>NQ 140 ngày 30/9/2021</t>
  </si>
  <si>
    <t>NQ 133 ngày 30/9/2021</t>
  </si>
  <si>
    <t>NQ 130 ngày 30/9/2021</t>
  </si>
  <si>
    <t>NQ 132 ngày 30/9/2021</t>
  </si>
  <si>
    <t>NQ 131 ngày 30/9/2021</t>
  </si>
  <si>
    <t>137/QĐ-CT-UBND 09/4/2021</t>
  </si>
  <si>
    <t>142/QĐ-CT-UBND 14/5/2021</t>
  </si>
  <si>
    <t>Phê duyệt chủ trương đầu tư năm 2020</t>
  </si>
  <si>
    <t>16141/QĐ-CT-UBND 22/9/2021</t>
  </si>
  <si>
    <t>Trường MN Phước Hải (điểm chính) – Hạng mục: Sửa chữa khối phòng học, bếp ăn bán trú</t>
  </si>
  <si>
    <t>Nâng cấp hẻm 108 đường Xuân Lạc, xã Vĩnh Ngọc</t>
  </si>
  <si>
    <t>Hệ thống cống cấp 3 thu gom nước thải khu Đông Mương Đường Đệ, phường Vĩnh Hòa</t>
  </si>
  <si>
    <t>PHỤ LỤC II</t>
  </si>
  <si>
    <t>Kế hoạch vốn</t>
  </si>
  <si>
    <t>KẾ HOẠCH ĐẦU TƯ CÔNG NĂM 2022</t>
  </si>
  <si>
    <t>Dự án khởi công mới</t>
  </si>
  <si>
    <t>VỐN CHỜ PHÂN BỔ
(Dự án dã phê duyệt chủ trương đầu tư nhưng chưa có quyết định đầu tư)</t>
  </si>
  <si>
    <t>VỐN PHÂN CẤP NGÂN SÁCH XÃ</t>
  </si>
  <si>
    <t>VỐN PHÂN BỔ (I+II)</t>
  </si>
  <si>
    <t>TỔNG CỘNG (A+B)</t>
  </si>
  <si>
    <t>Vốn XDCBTT</t>
  </si>
  <si>
    <t>Vốn SDĐ</t>
  </si>
  <si>
    <t>Bố trí vốn chuẩn bị đầu tư và thanh toán công nợ quyết toán vốn dự án hoàn thành phát sinh trong kỳ</t>
  </si>
  <si>
    <t>VỐN PHÂN CẤP NGÂN SÁCH THÀNH PHỐ (a+b+c)</t>
  </si>
  <si>
    <t>Lĩnh vực giáo dục</t>
  </si>
  <si>
    <t>Lĩnh vực giao thông</t>
  </si>
  <si>
    <t>Lĩnh vực cấp nước, thoát nước</t>
  </si>
  <si>
    <t>Lĩnh vực quốc phòng</t>
  </si>
  <si>
    <t>Lĩnh vực văn hóa, thông tin</t>
  </si>
  <si>
    <t>Lĩnh vực thể dục, thể thao</t>
  </si>
  <si>
    <t>Lĩnh vực hoạt động của các cơ quan quản lý nhà nước, đơn vị sự nghiệp công lập, tổ chức chính trị và các tổ chức chính trị - xã hội</t>
  </si>
  <si>
    <t>Lĩnh vực an ninh</t>
  </si>
  <si>
    <t>Lĩnh vực hạ tầng kỹ thuật (điện chiếu sáng, cây xanh, công viên, hạ tầng khác..)</t>
  </si>
  <si>
    <t>Ngân sách thành phố 70% + Xã huy động 30%</t>
  </si>
  <si>
    <t>UBND xã Vĩnh Ngọc</t>
  </si>
  <si>
    <t>Năm 2023: 6.500 tr đồng</t>
  </si>
  <si>
    <t>Năm 2023: 5.000 tr đồng</t>
  </si>
  <si>
    <t>Năm 2023-2024:
29.000 tr đồng</t>
  </si>
  <si>
    <t>Năm 2023: 11.000 tr đồng
NS tỉnh: 16.480 tr đồng</t>
  </si>
  <si>
    <t>Năm 2023-2024: 
69.000 tr đồng</t>
  </si>
  <si>
    <t>Năm 2023: 5.800 tr đồng</t>
  </si>
  <si>
    <t>Năm 2023-2024:
23.000 tr đồng</t>
  </si>
  <si>
    <t>Năm 2023: 11.000 tr đồng</t>
  </si>
  <si>
    <t>Năm 2023: 8.000 tr đồng</t>
  </si>
  <si>
    <t>3=4+5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</si>
</sst>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0;[Red]#,##0"/>
    <numFmt numFmtId="166" formatCode="0;\-0;;@"/>
    <numFmt numFmtId="167" formatCode="0.0%"/>
  </numFmts>
  <fonts count="30" x14ac:knownFonts="1">
    <font>
      <sz val="11"/>
      <color theme="1"/>
      <name val="Calibri"/>
      <family val="2"/>
      <scheme val="minor"/>
    </font>
    <font>
      <b/>
      <sz val="14"/>
      <name val="Times New Roman"/>
      <family val="1"/>
    </font>
    <font>
      <i/>
      <sz val="12"/>
      <name val="Times New Roman"/>
      <family val="1"/>
    </font>
    <font>
      <b/>
      <i/>
      <sz val="12"/>
      <name val="Times New Roman"/>
      <family val="1"/>
    </font>
    <font>
      <b/>
      <sz val="12"/>
      <name val="Times New Roman"/>
      <family val="1"/>
    </font>
    <font>
      <b/>
      <sz val="12"/>
      <color rgb="FFFF0000"/>
      <name val="Times New Roman"/>
      <family val="1"/>
    </font>
    <font>
      <sz val="12"/>
      <name val="Times New Roman"/>
      <family val="1"/>
    </font>
    <font>
      <sz val="11"/>
      <color theme="1"/>
      <name val="Calibri"/>
      <family val="2"/>
      <scheme val="minor"/>
    </font>
    <font>
      <sz val="12"/>
      <color rgb="FFFF0000"/>
      <name val="Times New Roman"/>
      <family val="1"/>
    </font>
    <font>
      <sz val="12"/>
      <color theme="1"/>
      <name val="Times New Roman"/>
      <family val="1"/>
    </font>
    <font>
      <b/>
      <sz val="12"/>
      <color theme="1"/>
      <name val="Times New Roman"/>
      <family val="1"/>
    </font>
    <font>
      <b/>
      <sz val="20"/>
      <name val="Times New Roman"/>
      <family val="1"/>
    </font>
    <font>
      <sz val="10"/>
      <name val="Arial"/>
      <family val="2"/>
    </font>
    <font>
      <b/>
      <sz val="11"/>
      <color theme="1"/>
      <name val="Calibri"/>
      <family val="2"/>
      <scheme val="minor"/>
    </font>
    <font>
      <b/>
      <sz val="11"/>
      <color rgb="FFFF0000"/>
      <name val="Calibri"/>
      <family val="2"/>
      <scheme val="minor"/>
    </font>
    <font>
      <b/>
      <sz val="17"/>
      <name val="Times New Roman"/>
      <family val="1"/>
    </font>
    <font>
      <b/>
      <i/>
      <sz val="17"/>
      <name val="Times New Roman"/>
      <family val="1"/>
    </font>
    <font>
      <b/>
      <sz val="12"/>
      <color rgb="FF0000FF"/>
      <name val="Times New Roman"/>
      <family val="1"/>
    </font>
    <font>
      <sz val="11"/>
      <color rgb="FF0000FF"/>
      <name val="Calibri"/>
      <family val="2"/>
      <scheme val="minor"/>
    </font>
    <font>
      <b/>
      <sz val="11"/>
      <color rgb="FF0000FF"/>
      <name val="Calibri"/>
      <family val="2"/>
      <scheme val="minor"/>
    </font>
    <font>
      <b/>
      <i/>
      <sz val="12"/>
      <color rgb="FF0000FF"/>
      <name val="Times New Roman"/>
      <family val="1"/>
    </font>
    <font>
      <b/>
      <i/>
      <sz val="12"/>
      <color indexed="12"/>
      <name val="Times New Roman"/>
      <family val="1"/>
    </font>
    <font>
      <b/>
      <i/>
      <sz val="12"/>
      <color rgb="FF0070C0"/>
      <name val="Times New Roman"/>
      <family val="1"/>
    </font>
    <font>
      <b/>
      <sz val="11"/>
      <color rgb="FFFF0000"/>
      <name val="Times New Roman"/>
      <family val="1"/>
    </font>
    <font>
      <sz val="11"/>
      <color theme="1"/>
      <name val="Times New Roman"/>
      <family val="1"/>
    </font>
    <font>
      <b/>
      <sz val="11"/>
      <color theme="1"/>
      <name val="Times New Roman"/>
      <family val="1"/>
    </font>
    <font>
      <b/>
      <sz val="17"/>
      <color rgb="FFFF0000"/>
      <name val="Times New Roman"/>
      <family val="1"/>
    </font>
    <font>
      <b/>
      <sz val="25"/>
      <name val="Times New Roman"/>
      <family val="1"/>
    </font>
    <font>
      <b/>
      <sz val="22"/>
      <name val="Times New Roman"/>
      <family val="1"/>
    </font>
    <font>
      <i/>
      <sz val="22"/>
      <name val="Times New Roman"/>
      <family val="1"/>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xf numFmtId="0" fontId="12" fillId="0" borderId="0"/>
  </cellStyleXfs>
  <cellXfs count="126">
    <xf numFmtId="0" fontId="0" fillId="0" borderId="0" xfId="0"/>
    <xf numFmtId="3" fontId="6" fillId="2" borderId="1" xfId="0" applyNumberFormat="1" applyFont="1" applyFill="1" applyBorder="1" applyAlignment="1">
      <alignment vertical="center" wrapText="1"/>
    </xf>
    <xf numFmtId="3" fontId="6" fillId="2" borderId="1" xfId="0" applyNumberFormat="1" applyFont="1" applyFill="1" applyBorder="1" applyAlignment="1">
      <alignment horizontal="left" vertical="center" wrapText="1"/>
    </xf>
    <xf numFmtId="165" fontId="5" fillId="2" borderId="1" xfId="0" applyNumberFormat="1" applyFont="1" applyFill="1" applyBorder="1" applyAlignment="1">
      <alignment horizontal="right" vertical="center" wrapText="1"/>
    </xf>
    <xf numFmtId="165" fontId="6"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165" fontId="8"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right" vertical="center" wrapText="1"/>
    </xf>
    <xf numFmtId="165" fontId="5" fillId="2" borderId="1" xfId="0" applyNumberFormat="1" applyFont="1" applyFill="1" applyBorder="1" applyAlignment="1">
      <alignment horizontal="left" vertical="center" wrapText="1"/>
    </xf>
    <xf numFmtId="3"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165" fontId="2" fillId="0" borderId="0" xfId="0" applyNumberFormat="1" applyFont="1" applyFill="1" applyBorder="1" applyAlignment="1">
      <alignment horizontal="right" wrapText="1"/>
    </xf>
    <xf numFmtId="3" fontId="10" fillId="0" borderId="0" xfId="0" applyNumberFormat="1" applyFont="1" applyAlignment="1">
      <alignment vertical="center"/>
    </xf>
    <xf numFmtId="10" fontId="13" fillId="0" borderId="0" xfId="0" applyNumberFormat="1" applyFont="1"/>
    <xf numFmtId="165" fontId="2" fillId="0" borderId="0" xfId="0" applyNumberFormat="1" applyFont="1" applyFill="1" applyBorder="1" applyAlignment="1">
      <alignment wrapText="1"/>
    </xf>
    <xf numFmtId="0" fontId="0" fillId="0" borderId="1" xfId="0" applyBorder="1"/>
    <xf numFmtId="0" fontId="0" fillId="2" borderId="0" xfId="0" applyFill="1"/>
    <xf numFmtId="0" fontId="4"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3" fontId="6" fillId="2" borderId="1" xfId="0" applyNumberFormat="1" applyFont="1" applyFill="1" applyBorder="1" applyAlignment="1">
      <alignment horizontal="justify" vertical="center" wrapText="1"/>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3" fontId="6" fillId="3" borderId="1" xfId="0" applyNumberFormat="1" applyFont="1" applyFill="1" applyBorder="1" applyAlignment="1">
      <alignment horizontal="right" vertical="center" wrapText="1"/>
    </xf>
    <xf numFmtId="165" fontId="4" fillId="4" borderId="1" xfId="0" applyNumberFormat="1" applyFont="1" applyFill="1" applyBorder="1" applyAlignment="1">
      <alignment horizontal="center" vertical="center" wrapText="1"/>
    </xf>
    <xf numFmtId="0" fontId="0" fillId="4" borderId="0" xfId="0" applyFill="1"/>
    <xf numFmtId="165" fontId="4" fillId="4" borderId="1" xfId="0" applyNumberFormat="1" applyFont="1" applyFill="1" applyBorder="1" applyAlignment="1">
      <alignment horizontal="left" vertical="center" wrapText="1"/>
    </xf>
    <xf numFmtId="165"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justify" vertical="center" wrapText="1"/>
    </xf>
    <xf numFmtId="3" fontId="6" fillId="0" borderId="1" xfId="0" applyNumberFormat="1" applyFont="1" applyFill="1" applyBorder="1" applyAlignment="1">
      <alignment horizontal="justify" vertical="center" wrapText="1"/>
    </xf>
    <xf numFmtId="0" fontId="6" fillId="0" borderId="1" xfId="0" applyFont="1" applyBorder="1" applyAlignment="1">
      <alignment horizontal="justify" vertical="center" wrapText="1"/>
    </xf>
    <xf numFmtId="165" fontId="6" fillId="0" borderId="1" xfId="0" applyNumberFormat="1" applyFont="1" applyBorder="1" applyAlignment="1">
      <alignment horizontal="center" vertical="center" wrapText="1"/>
    </xf>
    <xf numFmtId="165" fontId="6" fillId="0" borderId="1" xfId="0" applyNumberFormat="1" applyFont="1" applyBorder="1" applyAlignment="1">
      <alignment horizontal="justify" vertical="center" wrapText="1"/>
    </xf>
    <xf numFmtId="2" fontId="6" fillId="0" borderId="1" xfId="0" applyNumberFormat="1" applyFont="1" applyFill="1" applyBorder="1" applyAlignment="1">
      <alignment horizontal="center" vertical="center" wrapText="1"/>
    </xf>
    <xf numFmtId="0" fontId="9" fillId="2" borderId="1" xfId="0" applyFont="1" applyFill="1" applyBorder="1" applyAlignment="1">
      <alignment horizontal="center"/>
    </xf>
    <xf numFmtId="3" fontId="6" fillId="0" borderId="1" xfId="0" applyNumberFormat="1" applyFont="1" applyFill="1" applyBorder="1" applyAlignment="1">
      <alignment horizontal="right" vertical="center" wrapText="1"/>
    </xf>
    <xf numFmtId="165" fontId="4" fillId="0" borderId="1" xfId="0" applyNumberFormat="1" applyFont="1" applyFill="1" applyBorder="1" applyAlignment="1">
      <alignment horizontal="right" vertical="center" wrapText="1"/>
    </xf>
    <xf numFmtId="3" fontId="4" fillId="4" borderId="1" xfId="0" applyNumberFormat="1" applyFont="1" applyFill="1" applyBorder="1" applyAlignment="1">
      <alignment horizontal="right" vertical="center" wrapText="1"/>
    </xf>
    <xf numFmtId="3" fontId="9" fillId="0" borderId="1" xfId="0" applyNumberFormat="1" applyFont="1" applyBorder="1" applyAlignment="1">
      <alignment horizontal="right" vertical="center"/>
    </xf>
    <xf numFmtId="3" fontId="9" fillId="2" borderId="1" xfId="0" applyNumberFormat="1" applyFont="1" applyFill="1" applyBorder="1" applyAlignment="1">
      <alignment horizontal="right" vertical="center"/>
    </xf>
    <xf numFmtId="165" fontId="15" fillId="0" borderId="0" xfId="0" applyNumberFormat="1" applyFont="1" applyAlignment="1">
      <alignment horizontal="center" vertical="center" wrapText="1"/>
    </xf>
    <xf numFmtId="165" fontId="4" fillId="2" borderId="1" xfId="0" applyNumberFormat="1" applyFont="1" applyFill="1" applyBorder="1" applyAlignment="1">
      <alignment horizontal="center" vertical="center" wrapText="1"/>
    </xf>
    <xf numFmtId="165" fontId="17" fillId="2" borderId="1" xfId="0" applyNumberFormat="1" applyFont="1" applyFill="1" applyBorder="1" applyAlignment="1">
      <alignment horizontal="center" vertical="center" wrapText="1"/>
    </xf>
    <xf numFmtId="3" fontId="17" fillId="2" borderId="1" xfId="0" applyNumberFormat="1" applyFont="1" applyFill="1" applyBorder="1" applyAlignment="1">
      <alignment horizontal="right" vertical="center" wrapText="1"/>
    </xf>
    <xf numFmtId="0" fontId="18" fillId="2" borderId="0" xfId="0" applyFont="1" applyFill="1"/>
    <xf numFmtId="165" fontId="20" fillId="2" borderId="1" xfId="0" applyNumberFormat="1" applyFont="1" applyFill="1" applyBorder="1" applyAlignment="1">
      <alignment horizontal="center" vertical="center" wrapText="1"/>
    </xf>
    <xf numFmtId="165" fontId="20" fillId="2" borderId="1" xfId="0" applyNumberFormat="1" applyFont="1" applyFill="1" applyBorder="1" applyAlignment="1">
      <alignment horizontal="left" vertical="center" wrapText="1"/>
    </xf>
    <xf numFmtId="165" fontId="21" fillId="2" borderId="1" xfId="0" applyNumberFormat="1" applyFont="1" applyFill="1" applyBorder="1" applyAlignment="1">
      <alignment horizontal="left" vertical="center" wrapText="1"/>
    </xf>
    <xf numFmtId="165" fontId="4" fillId="2" borderId="1" xfId="0" applyNumberFormat="1" applyFont="1" applyFill="1" applyBorder="1" applyAlignment="1">
      <alignment horizontal="right" vertical="center" wrapText="1"/>
    </xf>
    <xf numFmtId="165" fontId="22" fillId="2" borderId="1" xfId="0" applyNumberFormat="1" applyFont="1" applyFill="1" applyBorder="1" applyAlignment="1">
      <alignment horizontal="left" vertical="center" wrapText="1"/>
    </xf>
    <xf numFmtId="165" fontId="22" fillId="2" borderId="1" xfId="0" applyNumberFormat="1" applyFont="1" applyFill="1" applyBorder="1" applyAlignment="1">
      <alignment horizontal="right" vertical="center" wrapText="1"/>
    </xf>
    <xf numFmtId="3" fontId="5" fillId="2" borderId="1" xfId="0" applyNumberFormat="1" applyFont="1" applyFill="1" applyBorder="1" applyAlignment="1">
      <alignment vertical="center" wrapText="1"/>
    </xf>
    <xf numFmtId="165" fontId="22" fillId="2" borderId="1" xfId="0" applyNumberFormat="1" applyFont="1" applyFill="1" applyBorder="1" applyAlignment="1">
      <alignment vertical="center" wrapText="1"/>
    </xf>
    <xf numFmtId="165" fontId="22" fillId="2" borderId="0" xfId="0" applyNumberFormat="1" applyFont="1" applyFill="1" applyBorder="1" applyAlignment="1">
      <alignment horizontal="left" vertical="center" wrapText="1"/>
    </xf>
    <xf numFmtId="3" fontId="6" fillId="2" borderId="1" xfId="0" applyNumberFormat="1" applyFont="1" applyFill="1" applyBorder="1" applyAlignment="1">
      <alignment horizontal="center" vertical="center" wrapText="1"/>
    </xf>
    <xf numFmtId="166" fontId="26" fillId="0" borderId="0" xfId="0" applyNumberFormat="1" applyFont="1" applyAlignment="1">
      <alignment horizontal="center" vertical="center" wrapText="1"/>
    </xf>
    <xf numFmtId="165" fontId="4" fillId="0" borderId="1" xfId="0" applyNumberFormat="1" applyFont="1" applyFill="1" applyBorder="1" applyAlignment="1">
      <alignment horizontal="center" vertical="center" wrapText="1"/>
    </xf>
    <xf numFmtId="0" fontId="9" fillId="2" borderId="1" xfId="0" applyFont="1" applyFill="1" applyBorder="1" applyAlignment="1">
      <alignment horizontal="center" wrapText="1"/>
    </xf>
    <xf numFmtId="165" fontId="4" fillId="0" borderId="1" xfId="0" applyNumberFormat="1" applyFont="1" applyFill="1" applyBorder="1" applyAlignment="1">
      <alignment horizontal="center" vertical="center" wrapText="1"/>
    </xf>
    <xf numFmtId="165" fontId="3" fillId="0" borderId="5" xfId="0" applyNumberFormat="1" applyFont="1" applyFill="1" applyBorder="1" applyAlignment="1">
      <alignment vertical="center" wrapText="1"/>
    </xf>
    <xf numFmtId="165" fontId="4" fillId="0" borderId="2" xfId="0" applyNumberFormat="1" applyFont="1" applyFill="1" applyBorder="1" applyAlignment="1">
      <alignment vertical="center" wrapText="1"/>
    </xf>
    <xf numFmtId="165" fontId="4" fillId="0" borderId="3" xfId="0" applyNumberFormat="1" applyFont="1" applyFill="1" applyBorder="1" applyAlignment="1">
      <alignment vertical="center" wrapText="1"/>
    </xf>
    <xf numFmtId="165" fontId="4" fillId="0" borderId="4" xfId="0" applyNumberFormat="1" applyFont="1" applyFill="1" applyBorder="1" applyAlignment="1">
      <alignment vertical="center" wrapText="1"/>
    </xf>
    <xf numFmtId="165" fontId="4" fillId="0" borderId="1" xfId="0" applyNumberFormat="1" applyFont="1" applyFill="1" applyBorder="1" applyAlignment="1">
      <alignment horizontal="center" vertical="center" wrapText="1"/>
    </xf>
    <xf numFmtId="165" fontId="22" fillId="2" borderId="0"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165" fontId="28" fillId="0" borderId="0" xfId="0" applyNumberFormat="1" applyFont="1" applyAlignment="1">
      <alignment horizontal="center" vertical="center" wrapText="1"/>
    </xf>
    <xf numFmtId="165" fontId="27" fillId="0" borderId="0" xfId="0" applyNumberFormat="1" applyFont="1" applyAlignment="1">
      <alignment horizontal="center" vertical="center" wrapText="1"/>
    </xf>
    <xf numFmtId="165" fontId="29" fillId="0" borderId="0" xfId="0" applyNumberFormat="1" applyFont="1" applyAlignment="1">
      <alignment horizontal="center" vertical="center" wrapText="1"/>
    </xf>
    <xf numFmtId="165" fontId="15" fillId="0" borderId="0" xfId="0" applyNumberFormat="1" applyFont="1" applyBorder="1" applyAlignment="1">
      <alignment vertical="center" wrapText="1"/>
    </xf>
    <xf numFmtId="0" fontId="0" fillId="0" borderId="0" xfId="0" applyBorder="1"/>
    <xf numFmtId="10" fontId="13" fillId="0" borderId="0" xfId="0" applyNumberFormat="1" applyFont="1" applyBorder="1"/>
    <xf numFmtId="3" fontId="10" fillId="0" borderId="0" xfId="0" applyNumberFormat="1" applyFont="1" applyBorder="1" applyAlignment="1">
      <alignment vertical="center"/>
    </xf>
    <xf numFmtId="165" fontId="11" fillId="0" borderId="0" xfId="0" applyNumberFormat="1" applyFont="1" applyBorder="1" applyAlignment="1">
      <alignment vertical="center" wrapText="1"/>
    </xf>
    <xf numFmtId="165" fontId="16" fillId="0" borderId="0" xfId="0" applyNumberFormat="1" applyFont="1" applyBorder="1" applyAlignment="1">
      <alignment vertical="center" wrapText="1"/>
    </xf>
    <xf numFmtId="3" fontId="4"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0" fontId="14" fillId="4" borderId="0" xfId="0" applyFont="1" applyFill="1" applyBorder="1"/>
    <xf numFmtId="165" fontId="23" fillId="4" borderId="0" xfId="0" applyNumberFormat="1" applyFont="1" applyFill="1" applyBorder="1"/>
    <xf numFmtId="3" fontId="24" fillId="0" borderId="0" xfId="0" applyNumberFormat="1" applyFont="1" applyBorder="1"/>
    <xf numFmtId="9" fontId="25" fillId="0" borderId="0" xfId="0" applyNumberFormat="1" applyFont="1" applyBorder="1"/>
    <xf numFmtId="0" fontId="13" fillId="0" borderId="0" xfId="0" applyFont="1" applyBorder="1"/>
    <xf numFmtId="9" fontId="13" fillId="0" borderId="0" xfId="0" applyNumberFormat="1" applyFont="1" applyBorder="1"/>
    <xf numFmtId="167" fontId="13" fillId="0" borderId="0" xfId="0" applyNumberFormat="1" applyFont="1" applyBorder="1"/>
    <xf numFmtId="165" fontId="4" fillId="4" borderId="0" xfId="0" applyNumberFormat="1" applyFont="1" applyFill="1" applyBorder="1" applyAlignment="1">
      <alignment horizontal="center" vertical="center" wrapText="1"/>
    </xf>
    <xf numFmtId="0" fontId="0" fillId="4" borderId="0" xfId="0" applyFill="1" applyBorder="1"/>
    <xf numFmtId="10" fontId="13" fillId="4" borderId="0" xfId="0" applyNumberFormat="1" applyFont="1" applyFill="1" applyBorder="1"/>
    <xf numFmtId="3" fontId="10" fillId="4" borderId="0" xfId="0" applyNumberFormat="1" applyFont="1" applyFill="1" applyBorder="1" applyAlignment="1">
      <alignment vertical="center"/>
    </xf>
    <xf numFmtId="165" fontId="4" fillId="2" borderId="0" xfId="0" applyNumberFormat="1" applyFont="1" applyFill="1" applyBorder="1" applyAlignment="1">
      <alignment horizontal="center" vertical="center" wrapText="1"/>
    </xf>
    <xf numFmtId="0" fontId="0" fillId="2" borderId="0" xfId="0" applyFill="1" applyBorder="1"/>
    <xf numFmtId="10" fontId="13" fillId="2" borderId="0" xfId="0" applyNumberFormat="1" applyFont="1" applyFill="1" applyBorder="1"/>
    <xf numFmtId="3" fontId="10" fillId="2" borderId="0" xfId="0" applyNumberFormat="1" applyFont="1" applyFill="1" applyBorder="1" applyAlignment="1">
      <alignment vertical="center"/>
    </xf>
    <xf numFmtId="165" fontId="17" fillId="2" borderId="0" xfId="0" applyNumberFormat="1" applyFont="1" applyFill="1" applyBorder="1" applyAlignment="1">
      <alignment horizontal="center" vertical="center" wrapText="1"/>
    </xf>
    <xf numFmtId="0" fontId="18" fillId="2" borderId="0" xfId="0" applyFont="1" applyFill="1" applyBorder="1"/>
    <xf numFmtId="10" fontId="19" fillId="2" borderId="0" xfId="0" applyNumberFormat="1" applyFont="1" applyFill="1" applyBorder="1"/>
    <xf numFmtId="3" fontId="17" fillId="2" borderId="0" xfId="0" applyNumberFormat="1" applyFont="1" applyFill="1" applyBorder="1" applyAlignment="1">
      <alignment vertical="center"/>
    </xf>
    <xf numFmtId="0" fontId="4" fillId="2" borderId="0" xfId="0" applyFont="1" applyFill="1" applyBorder="1" applyAlignment="1">
      <alignment horizontal="center" vertical="center" wrapText="1"/>
    </xf>
    <xf numFmtId="165" fontId="1" fillId="2" borderId="0" xfId="0" applyNumberFormat="1" applyFont="1" applyFill="1" applyBorder="1" applyAlignment="1">
      <alignment horizontal="right" vertical="center" wrapText="1"/>
    </xf>
    <xf numFmtId="3" fontId="9" fillId="0" borderId="0" xfId="0" applyNumberFormat="1" applyFont="1" applyBorder="1" applyAlignment="1">
      <alignment vertical="center"/>
    </xf>
    <xf numFmtId="10" fontId="10" fillId="0" borderId="0" xfId="0" applyNumberFormat="1" applyFont="1" applyBorder="1" applyAlignment="1">
      <alignment vertical="center"/>
    </xf>
    <xf numFmtId="0" fontId="10" fillId="2" borderId="0" xfId="0" applyFont="1" applyFill="1" applyBorder="1"/>
    <xf numFmtId="3" fontId="9" fillId="2" borderId="0" xfId="0" applyNumberFormat="1" applyFont="1" applyFill="1" applyBorder="1" applyAlignment="1">
      <alignment vertical="center"/>
    </xf>
    <xf numFmtId="165" fontId="6" fillId="0" borderId="0" xfId="0" applyNumberFormat="1" applyFont="1" applyFill="1" applyBorder="1" applyAlignment="1">
      <alignment horizontal="right" vertical="center" wrapText="1"/>
    </xf>
    <xf numFmtId="165" fontId="5" fillId="2" borderId="0" xfId="0" applyNumberFormat="1" applyFont="1" applyFill="1" applyBorder="1" applyAlignment="1">
      <alignment horizontal="center" vertical="center" wrapText="1"/>
    </xf>
    <xf numFmtId="10" fontId="10" fillId="2" borderId="0" xfId="0" applyNumberFormat="1" applyFont="1" applyFill="1" applyBorder="1" applyAlignment="1">
      <alignment vertical="center"/>
    </xf>
    <xf numFmtId="0" fontId="4" fillId="3" borderId="0" xfId="0" applyFont="1" applyFill="1" applyBorder="1" applyAlignment="1">
      <alignment horizontal="center" vertical="center" wrapText="1"/>
    </xf>
    <xf numFmtId="165" fontId="4" fillId="0" borderId="1" xfId="0" applyNumberFormat="1" applyFont="1" applyFill="1" applyBorder="1" applyAlignment="1">
      <alignment horizontal="left" vertical="center" wrapText="1"/>
    </xf>
    <xf numFmtId="0" fontId="0" fillId="0" borderId="0" xfId="0" applyFill="1" applyBorder="1"/>
    <xf numFmtId="10" fontId="13" fillId="0" borderId="0" xfId="0" applyNumberFormat="1" applyFont="1" applyFill="1" applyBorder="1"/>
    <xf numFmtId="3" fontId="10" fillId="0" borderId="0" xfId="0" applyNumberFormat="1" applyFont="1" applyFill="1" applyBorder="1" applyAlignment="1">
      <alignment vertical="center"/>
    </xf>
    <xf numFmtId="165" fontId="22" fillId="0" borderId="0" xfId="0" applyNumberFormat="1" applyFont="1" applyFill="1" applyBorder="1" applyAlignment="1">
      <alignment horizontal="left" vertical="center" wrapText="1"/>
    </xf>
    <xf numFmtId="3" fontId="24" fillId="0" borderId="0" xfId="0" applyNumberFormat="1" applyFont="1" applyFill="1" applyBorder="1"/>
    <xf numFmtId="9" fontId="25" fillId="0" borderId="0" xfId="0" applyNumberFormat="1" applyFont="1" applyFill="1" applyBorder="1"/>
    <xf numFmtId="0" fontId="0" fillId="0" borderId="0" xfId="0" applyFill="1"/>
    <xf numFmtId="0" fontId="13" fillId="0" borderId="0" xfId="0" applyFont="1" applyFill="1"/>
    <xf numFmtId="0" fontId="13" fillId="0" borderId="0" xfId="0" applyFont="1" applyFill="1" applyBorder="1"/>
  </cellXfs>
  <cellStyles count="3">
    <cellStyle name="Normal" xfId="0" builtinId="0"/>
    <cellStyle name="Normal 2" xfId="1"/>
    <cellStyle name="Normal 3" xfId="2"/>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00FF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41"/>
  <sheetViews>
    <sheetView tabSelected="1" zoomScale="90" zoomScaleNormal="90" zoomScaleSheetLayoutView="70" workbookViewId="0">
      <selection activeCell="A18" sqref="A18"/>
    </sheetView>
  </sheetViews>
  <sheetFormatPr defaultRowHeight="15.75" x14ac:dyDescent="0.25"/>
  <cols>
    <col min="1" max="1" width="7.5703125" customWidth="1"/>
    <col min="2" max="2" width="52.42578125" customWidth="1"/>
    <col min="3" max="3" width="18.85546875" customWidth="1"/>
    <col min="4" max="4" width="17.28515625" customWidth="1"/>
    <col min="5" max="5" width="21.7109375" customWidth="1"/>
    <col min="6" max="6" width="10.140625" hidden="1" customWidth="1"/>
    <col min="7" max="7" width="10" hidden="1" customWidth="1"/>
    <col min="8" max="8" width="9.85546875" hidden="1" customWidth="1"/>
    <col min="9" max="9" width="10.28515625" hidden="1" customWidth="1"/>
    <col min="10" max="11" width="9.85546875" customWidth="1"/>
    <col min="12" max="12" width="10.42578125" bestFit="1" customWidth="1"/>
    <col min="13" max="13" width="10.140625" hidden="1" customWidth="1"/>
    <col min="14" max="14" width="26.85546875" customWidth="1"/>
    <col min="15" max="16" width="16.85546875" customWidth="1"/>
    <col min="17" max="17" width="17.85546875" customWidth="1"/>
    <col min="18" max="18" width="15.7109375" customWidth="1"/>
    <col min="19" max="19" width="14.7109375" customWidth="1"/>
    <col min="20" max="21" width="12.7109375" customWidth="1"/>
    <col min="22" max="22" width="11.7109375" customWidth="1"/>
    <col min="23" max="23" width="12.7109375" customWidth="1"/>
    <col min="24" max="25" width="11.7109375" customWidth="1"/>
    <col min="26" max="26" width="12.5703125" customWidth="1"/>
    <col min="27" max="28" width="11.7109375" customWidth="1"/>
    <col min="29" max="29" width="8.85546875" customWidth="1"/>
    <col min="30" max="30" width="11.85546875" style="17" customWidth="1"/>
    <col min="31" max="31" width="17" style="16" customWidth="1"/>
    <col min="32" max="32" width="14.28515625" customWidth="1"/>
    <col min="33" max="33" width="84.5703125" customWidth="1"/>
    <col min="34" max="34" width="8.28515625" bestFit="1" customWidth="1"/>
    <col min="35" max="35" width="7.140625" bestFit="1" customWidth="1"/>
    <col min="36" max="36" width="11.7109375" bestFit="1" customWidth="1"/>
    <col min="37" max="39" width="16.7109375" customWidth="1"/>
    <col min="40" max="40" width="21.5703125" customWidth="1"/>
    <col min="41" max="43" width="16.7109375" customWidth="1"/>
    <col min="46" max="47" width="15.42578125" customWidth="1"/>
    <col min="49" max="50" width="13" bestFit="1" customWidth="1"/>
  </cols>
  <sheetData>
    <row r="1" spans="1:63" ht="27" x14ac:dyDescent="0.25">
      <c r="A1" s="74" t="s">
        <v>244</v>
      </c>
      <c r="B1" s="74"/>
      <c r="C1" s="74"/>
      <c r="D1" s="74"/>
      <c r="E1" s="74"/>
      <c r="F1" s="74"/>
      <c r="G1" s="74"/>
      <c r="H1" s="74"/>
      <c r="I1" s="74"/>
      <c r="J1" s="74"/>
      <c r="K1" s="74"/>
      <c r="L1" s="74"/>
      <c r="M1" s="74"/>
      <c r="N1" s="74"/>
      <c r="O1" s="77"/>
      <c r="P1" s="77"/>
      <c r="Q1" s="77"/>
      <c r="R1" s="77"/>
      <c r="S1" s="77"/>
      <c r="T1" s="77"/>
      <c r="U1" s="77"/>
      <c r="V1" s="77"/>
      <c r="W1" s="78"/>
      <c r="X1" s="78"/>
      <c r="Y1" s="78"/>
      <c r="Z1" s="78"/>
      <c r="AA1" s="78"/>
      <c r="AB1" s="78"/>
      <c r="AC1" s="78"/>
      <c r="AD1" s="79"/>
      <c r="AE1" s="80"/>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row>
    <row r="2" spans="1:63" ht="30.75" x14ac:dyDescent="0.25">
      <c r="A2" s="75" t="s">
        <v>246</v>
      </c>
      <c r="B2" s="75"/>
      <c r="C2" s="75"/>
      <c r="D2" s="75"/>
      <c r="E2" s="75"/>
      <c r="F2" s="75"/>
      <c r="G2" s="75"/>
      <c r="H2" s="75"/>
      <c r="I2" s="75"/>
      <c r="J2" s="75"/>
      <c r="K2" s="75"/>
      <c r="L2" s="75"/>
      <c r="M2" s="75"/>
      <c r="N2" s="75"/>
      <c r="O2" s="81"/>
      <c r="P2" s="81"/>
      <c r="Q2" s="81"/>
      <c r="R2" s="81"/>
      <c r="S2" s="81"/>
      <c r="T2" s="81"/>
      <c r="U2" s="81"/>
      <c r="V2" s="81"/>
      <c r="W2" s="78"/>
      <c r="X2" s="78"/>
      <c r="Y2" s="78"/>
      <c r="Z2" s="78"/>
      <c r="AA2" s="78"/>
      <c r="AB2" s="78"/>
      <c r="AC2" s="78"/>
      <c r="AD2" s="79"/>
      <c r="AE2" s="80"/>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row>
    <row r="3" spans="1:63" ht="27.75" x14ac:dyDescent="0.25">
      <c r="A3" s="76"/>
      <c r="B3" s="76"/>
      <c r="C3" s="76"/>
      <c r="D3" s="76"/>
      <c r="E3" s="76"/>
      <c r="F3" s="76"/>
      <c r="G3" s="76"/>
      <c r="H3" s="76"/>
      <c r="I3" s="76"/>
      <c r="J3" s="76"/>
      <c r="K3" s="76"/>
      <c r="L3" s="76"/>
      <c r="M3" s="76"/>
      <c r="N3" s="76"/>
      <c r="O3" s="82"/>
      <c r="P3" s="82"/>
      <c r="Q3" s="82"/>
      <c r="R3" s="82"/>
      <c r="S3" s="82"/>
      <c r="T3" s="82"/>
      <c r="U3" s="82"/>
      <c r="V3" s="82"/>
      <c r="W3" s="78"/>
      <c r="X3" s="78"/>
      <c r="Y3" s="78"/>
      <c r="Z3" s="78"/>
      <c r="AA3" s="78"/>
      <c r="AB3" s="78"/>
      <c r="AC3" s="78"/>
      <c r="AD3" s="79"/>
      <c r="AE3" s="80"/>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row>
    <row r="4" spans="1:63" ht="22.5" x14ac:dyDescent="0.25">
      <c r="A4" s="44"/>
      <c r="B4" s="44"/>
      <c r="C4" s="44"/>
      <c r="D4" s="44"/>
      <c r="E4" s="44"/>
      <c r="F4" s="44"/>
      <c r="G4" s="44"/>
      <c r="H4" s="44"/>
      <c r="I4" s="44"/>
      <c r="J4" s="44"/>
      <c r="K4" s="59"/>
      <c r="L4" s="59"/>
      <c r="M4" s="44"/>
      <c r="N4" s="44"/>
      <c r="O4" s="82"/>
      <c r="P4" s="82"/>
      <c r="Q4" s="82"/>
      <c r="R4" s="82"/>
      <c r="S4" s="82"/>
      <c r="T4" s="82"/>
      <c r="U4" s="82"/>
      <c r="V4" s="82"/>
      <c r="W4" s="78"/>
      <c r="X4" s="78"/>
      <c r="Y4" s="78"/>
      <c r="Z4" s="78"/>
      <c r="AA4" s="78"/>
      <c r="AB4" s="78"/>
      <c r="AC4" s="78"/>
      <c r="AD4" s="79"/>
      <c r="AE4" s="80"/>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row>
    <row r="5" spans="1:63" x14ac:dyDescent="0.25">
      <c r="A5" s="18"/>
      <c r="B5" s="18"/>
      <c r="C5" s="18"/>
      <c r="D5" s="18"/>
      <c r="E5" s="18"/>
      <c r="F5" s="18"/>
      <c r="G5" s="18"/>
      <c r="H5" s="18"/>
      <c r="I5" s="18"/>
      <c r="J5" s="18"/>
      <c r="K5" s="18"/>
      <c r="L5" s="18"/>
      <c r="M5" s="18"/>
      <c r="N5" s="15" t="s">
        <v>0</v>
      </c>
      <c r="O5" s="15"/>
      <c r="P5" s="15"/>
      <c r="Q5" s="15"/>
      <c r="R5" s="78"/>
      <c r="S5" s="78"/>
      <c r="T5" s="78"/>
      <c r="U5" s="78"/>
      <c r="V5" s="78"/>
      <c r="W5" s="78"/>
      <c r="X5" s="78"/>
      <c r="Y5" s="78"/>
      <c r="Z5" s="78"/>
      <c r="AA5" s="78"/>
      <c r="AB5" s="78"/>
      <c r="AC5" s="78"/>
      <c r="AD5" s="79"/>
      <c r="AE5" s="80"/>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row>
    <row r="6" spans="1:63" ht="15" x14ac:dyDescent="0.25">
      <c r="A6" s="69" t="s">
        <v>1</v>
      </c>
      <c r="B6" s="69" t="s">
        <v>2</v>
      </c>
      <c r="C6" s="69" t="s">
        <v>3</v>
      </c>
      <c r="D6" s="69" t="s">
        <v>30</v>
      </c>
      <c r="E6" s="69" t="s">
        <v>31</v>
      </c>
      <c r="F6" s="69" t="s">
        <v>167</v>
      </c>
      <c r="G6" s="69"/>
      <c r="H6" s="69"/>
      <c r="I6" s="69" t="s">
        <v>245</v>
      </c>
      <c r="J6" s="69"/>
      <c r="K6" s="69"/>
      <c r="L6" s="69"/>
      <c r="M6" s="69"/>
      <c r="N6" s="69" t="s">
        <v>4</v>
      </c>
      <c r="O6" s="83"/>
      <c r="P6" s="83"/>
      <c r="Q6" s="83"/>
      <c r="R6" s="84"/>
      <c r="S6" s="84"/>
      <c r="T6" s="84"/>
      <c r="U6" s="84"/>
      <c r="V6" s="84"/>
      <c r="W6" s="84"/>
      <c r="X6" s="84"/>
      <c r="Y6" s="84"/>
      <c r="Z6" s="84"/>
      <c r="AA6" s="84"/>
      <c r="AB6" s="84"/>
      <c r="AC6" s="84"/>
      <c r="AD6" s="85"/>
      <c r="AE6" s="83"/>
      <c r="AF6" s="78"/>
      <c r="AG6" s="78"/>
      <c r="AH6" s="78"/>
      <c r="AI6" s="78"/>
      <c r="AJ6" s="68"/>
      <c r="AK6" s="68"/>
      <c r="AL6" s="68"/>
      <c r="AM6" s="68"/>
      <c r="AN6" s="68"/>
      <c r="AO6" s="68"/>
      <c r="AP6" s="68"/>
      <c r="AQ6" s="68"/>
      <c r="AR6" s="68"/>
      <c r="AS6" s="68"/>
      <c r="AT6" s="68"/>
      <c r="AU6" s="68"/>
      <c r="AV6" s="68"/>
      <c r="AW6" s="68"/>
      <c r="AX6" s="68"/>
      <c r="AY6" s="78"/>
      <c r="AZ6" s="78"/>
      <c r="BA6" s="78"/>
      <c r="BB6" s="78"/>
      <c r="BC6" s="78"/>
      <c r="BD6" s="78"/>
      <c r="BE6" s="78"/>
      <c r="BF6" s="78"/>
      <c r="BG6" s="78"/>
      <c r="BH6" s="78"/>
      <c r="BI6" s="78"/>
      <c r="BJ6" s="78"/>
      <c r="BK6" s="78"/>
    </row>
    <row r="7" spans="1:63" ht="15" x14ac:dyDescent="0.25">
      <c r="A7" s="69"/>
      <c r="B7" s="69"/>
      <c r="C7" s="69"/>
      <c r="D7" s="69"/>
      <c r="E7" s="69"/>
      <c r="F7" s="69"/>
      <c r="G7" s="69"/>
      <c r="H7" s="69"/>
      <c r="I7" s="69"/>
      <c r="J7" s="69"/>
      <c r="K7" s="69"/>
      <c r="L7" s="69"/>
      <c r="M7" s="69"/>
      <c r="N7" s="69"/>
      <c r="O7" s="83"/>
      <c r="P7" s="83"/>
      <c r="Q7" s="83"/>
      <c r="R7" s="84"/>
      <c r="S7" s="84"/>
      <c r="T7" s="84"/>
      <c r="U7" s="84"/>
      <c r="V7" s="84"/>
      <c r="W7" s="84"/>
      <c r="X7" s="84"/>
      <c r="Y7" s="84"/>
      <c r="Z7" s="84"/>
      <c r="AA7" s="84"/>
      <c r="AB7" s="84"/>
      <c r="AC7" s="84"/>
      <c r="AD7" s="85"/>
      <c r="AE7" s="83"/>
      <c r="AF7" s="78"/>
      <c r="AG7" s="78"/>
      <c r="AH7" s="78"/>
      <c r="AI7" s="78"/>
      <c r="AJ7" s="68"/>
      <c r="AK7" s="68"/>
      <c r="AL7" s="68"/>
      <c r="AM7" s="68"/>
      <c r="AN7" s="68"/>
      <c r="AO7" s="68"/>
      <c r="AP7" s="68"/>
      <c r="AQ7" s="68"/>
      <c r="AR7" s="68"/>
      <c r="AS7" s="68"/>
      <c r="AT7" s="68"/>
      <c r="AU7" s="68"/>
      <c r="AV7" s="68"/>
      <c r="AW7" s="68"/>
      <c r="AX7" s="68"/>
      <c r="AY7" s="78"/>
      <c r="AZ7" s="78"/>
      <c r="BA7" s="78"/>
      <c r="BB7" s="78"/>
      <c r="BC7" s="78"/>
      <c r="BD7" s="78"/>
      <c r="BE7" s="78"/>
      <c r="BF7" s="78"/>
      <c r="BG7" s="78"/>
      <c r="BH7" s="78"/>
      <c r="BI7" s="78"/>
      <c r="BJ7" s="78"/>
      <c r="BK7" s="78"/>
    </row>
    <row r="8" spans="1:63" ht="16.149999999999999" customHeight="1" x14ac:dyDescent="0.25">
      <c r="A8" s="69"/>
      <c r="B8" s="69"/>
      <c r="C8" s="69"/>
      <c r="D8" s="69"/>
      <c r="E8" s="69"/>
      <c r="F8" s="69" t="s">
        <v>19</v>
      </c>
      <c r="G8" s="70" t="s">
        <v>5</v>
      </c>
      <c r="H8" s="70"/>
      <c r="I8" s="64" t="s">
        <v>19</v>
      </c>
      <c r="J8" s="71" t="s">
        <v>19</v>
      </c>
      <c r="K8" s="69" t="s">
        <v>5</v>
      </c>
      <c r="L8" s="69"/>
      <c r="M8" s="63"/>
      <c r="N8" s="69"/>
      <c r="O8" s="83"/>
      <c r="P8" s="83"/>
      <c r="Q8" s="83"/>
      <c r="R8" s="84"/>
      <c r="S8" s="84"/>
      <c r="T8" s="84"/>
      <c r="U8" s="84"/>
      <c r="V8" s="84"/>
      <c r="W8" s="84"/>
      <c r="X8" s="84"/>
      <c r="Y8" s="84"/>
      <c r="Z8" s="84"/>
      <c r="AA8" s="84"/>
      <c r="AB8" s="84"/>
      <c r="AC8" s="84"/>
      <c r="AD8" s="85"/>
      <c r="AE8" s="83"/>
      <c r="AF8" s="78"/>
      <c r="AG8" s="78"/>
      <c r="AH8" s="78"/>
      <c r="AI8" s="78"/>
      <c r="AJ8" s="68"/>
      <c r="AK8" s="68"/>
      <c r="AL8" s="68"/>
      <c r="AM8" s="68"/>
      <c r="AN8" s="68"/>
      <c r="AO8" s="68"/>
      <c r="AP8" s="68"/>
      <c r="AQ8" s="68"/>
      <c r="AR8" s="68"/>
      <c r="AS8" s="68"/>
      <c r="AT8" s="68"/>
      <c r="AU8" s="68"/>
      <c r="AV8" s="68"/>
      <c r="AW8" s="68"/>
      <c r="AX8" s="68"/>
      <c r="AY8" s="78"/>
      <c r="AZ8" s="78"/>
      <c r="BA8" s="78"/>
      <c r="BB8" s="78"/>
      <c r="BC8" s="78"/>
      <c r="BD8" s="78"/>
      <c r="BE8" s="78"/>
      <c r="BF8" s="78"/>
      <c r="BG8" s="78"/>
      <c r="BH8" s="78"/>
      <c r="BI8" s="78"/>
      <c r="BJ8" s="78"/>
      <c r="BK8" s="78"/>
    </row>
    <row r="9" spans="1:63" ht="15.6" customHeight="1" x14ac:dyDescent="0.25">
      <c r="A9" s="69"/>
      <c r="B9" s="69"/>
      <c r="C9" s="69"/>
      <c r="D9" s="69"/>
      <c r="E9" s="69"/>
      <c r="F9" s="69"/>
      <c r="G9" s="69" t="s">
        <v>184</v>
      </c>
      <c r="H9" s="69" t="s">
        <v>185</v>
      </c>
      <c r="I9" s="65"/>
      <c r="J9" s="73"/>
      <c r="K9" s="71" t="s">
        <v>252</v>
      </c>
      <c r="L9" s="71" t="s">
        <v>253</v>
      </c>
      <c r="M9" s="69" t="s">
        <v>185</v>
      </c>
      <c r="N9" s="69"/>
      <c r="O9" s="83"/>
      <c r="P9" s="83"/>
      <c r="Q9" s="83"/>
      <c r="R9" s="84"/>
      <c r="S9" s="84"/>
      <c r="T9" s="84"/>
      <c r="U9" s="84"/>
      <c r="V9" s="84"/>
      <c r="W9" s="84"/>
      <c r="X9" s="84"/>
      <c r="Y9" s="84"/>
      <c r="Z9" s="84"/>
      <c r="AA9" s="84"/>
      <c r="AB9" s="84"/>
      <c r="AC9" s="84"/>
      <c r="AD9" s="85"/>
      <c r="AE9" s="83"/>
      <c r="AF9" s="78"/>
      <c r="AG9" s="78"/>
      <c r="AH9" s="78"/>
      <c r="AI9" s="78"/>
      <c r="AJ9" s="68"/>
      <c r="AK9" s="68"/>
      <c r="AL9" s="68"/>
      <c r="AM9" s="68"/>
      <c r="AN9" s="68"/>
      <c r="AO9" s="68"/>
      <c r="AP9" s="68"/>
      <c r="AQ9" s="68"/>
      <c r="AR9" s="68"/>
      <c r="AS9" s="68"/>
      <c r="AT9" s="68"/>
      <c r="AU9" s="68"/>
      <c r="AV9" s="68"/>
      <c r="AW9" s="68"/>
      <c r="AX9" s="68"/>
      <c r="AY9" s="78"/>
      <c r="AZ9" s="78"/>
      <c r="BA9" s="78"/>
      <c r="BB9" s="78"/>
      <c r="BC9" s="78"/>
      <c r="BD9" s="78"/>
      <c r="BE9" s="78"/>
      <c r="BF9" s="78"/>
      <c r="BG9" s="78"/>
      <c r="BH9" s="78"/>
      <c r="BI9" s="78"/>
      <c r="BJ9" s="78"/>
      <c r="BK9" s="78"/>
    </row>
    <row r="10" spans="1:63" x14ac:dyDescent="0.25">
      <c r="A10" s="69"/>
      <c r="B10" s="69"/>
      <c r="C10" s="69"/>
      <c r="D10" s="69"/>
      <c r="E10" s="69"/>
      <c r="F10" s="69"/>
      <c r="G10" s="69"/>
      <c r="H10" s="69"/>
      <c r="I10" s="66"/>
      <c r="J10" s="72"/>
      <c r="K10" s="72"/>
      <c r="L10" s="72"/>
      <c r="M10" s="69"/>
      <c r="N10" s="69"/>
      <c r="O10" s="83"/>
      <c r="P10" s="83"/>
      <c r="Q10" s="86"/>
      <c r="R10" s="78"/>
      <c r="S10" s="78"/>
      <c r="T10" s="78"/>
      <c r="U10" s="78"/>
      <c r="V10" s="78"/>
      <c r="W10" s="78"/>
      <c r="X10" s="78"/>
      <c r="Y10" s="78"/>
      <c r="Z10" s="78"/>
      <c r="AA10" s="78"/>
      <c r="AB10" s="78"/>
      <c r="AC10" s="78"/>
      <c r="AD10" s="79"/>
      <c r="AE10" s="80"/>
      <c r="AF10" s="78"/>
      <c r="AG10" s="87"/>
      <c r="AH10" s="88"/>
      <c r="AI10" s="88"/>
      <c r="AJ10" s="68"/>
      <c r="AK10" s="68"/>
      <c r="AL10" s="68"/>
      <c r="AM10" s="68"/>
      <c r="AN10" s="68"/>
      <c r="AO10" s="68"/>
      <c r="AP10" s="68"/>
      <c r="AQ10" s="68"/>
      <c r="AR10" s="68"/>
      <c r="AS10" s="68"/>
      <c r="AT10" s="68"/>
      <c r="AU10" s="68"/>
      <c r="AV10" s="68"/>
      <c r="AW10" s="68"/>
      <c r="AX10" s="68"/>
      <c r="AY10" s="78"/>
      <c r="AZ10" s="78"/>
      <c r="BA10" s="78"/>
      <c r="BB10" s="78"/>
      <c r="BC10" s="78"/>
      <c r="BD10" s="78"/>
      <c r="BE10" s="78"/>
      <c r="BF10" s="78"/>
      <c r="BG10" s="78"/>
      <c r="BH10" s="78"/>
      <c r="BI10" s="78"/>
      <c r="BJ10" s="78"/>
      <c r="BK10" s="78"/>
    </row>
    <row r="11" spans="1:63" x14ac:dyDescent="0.25">
      <c r="A11" s="60" t="s">
        <v>6</v>
      </c>
      <c r="B11" s="60" t="s">
        <v>7</v>
      </c>
      <c r="C11" s="60" t="s">
        <v>27</v>
      </c>
      <c r="D11" s="60">
        <v>1</v>
      </c>
      <c r="E11" s="60">
        <v>2</v>
      </c>
      <c r="F11" s="60"/>
      <c r="G11" s="60"/>
      <c r="H11" s="60"/>
      <c r="I11" s="60"/>
      <c r="J11" s="60" t="s">
        <v>276</v>
      </c>
      <c r="K11" s="60">
        <v>4</v>
      </c>
      <c r="L11" s="62">
        <v>5</v>
      </c>
      <c r="M11" s="62"/>
      <c r="N11" s="67">
        <v>6</v>
      </c>
      <c r="O11" s="86"/>
      <c r="P11" s="86"/>
      <c r="Q11" s="86"/>
      <c r="R11" s="78"/>
      <c r="S11" s="78"/>
      <c r="T11" s="78"/>
      <c r="U11" s="78"/>
      <c r="V11" s="78"/>
      <c r="W11" s="78"/>
      <c r="X11" s="78"/>
      <c r="Y11" s="78"/>
      <c r="Z11" s="78"/>
      <c r="AA11" s="78"/>
      <c r="AB11" s="78"/>
      <c r="AC11" s="78"/>
      <c r="AD11" s="79"/>
      <c r="AE11" s="80"/>
      <c r="AF11" s="78"/>
      <c r="AG11" s="57"/>
      <c r="AH11" s="89"/>
      <c r="AI11" s="90"/>
      <c r="AJ11" s="57"/>
      <c r="AK11" s="91"/>
      <c r="AL11" s="91"/>
      <c r="AM11" s="91"/>
      <c r="AN11" s="91"/>
      <c r="AO11" s="91"/>
      <c r="AP11" s="91"/>
      <c r="AQ11" s="91"/>
      <c r="AR11" s="91"/>
      <c r="AS11" s="91"/>
      <c r="AT11" s="91"/>
      <c r="AU11" s="91"/>
      <c r="AV11" s="91"/>
      <c r="AW11" s="91"/>
      <c r="AX11" s="91"/>
      <c r="AY11" s="78"/>
      <c r="AZ11" s="78"/>
      <c r="BA11" s="78"/>
      <c r="BB11" s="78"/>
      <c r="BC11" s="78"/>
      <c r="BD11" s="78"/>
      <c r="BE11" s="78"/>
      <c r="BF11" s="78"/>
      <c r="BG11" s="78"/>
      <c r="BH11" s="78"/>
      <c r="BI11" s="78"/>
      <c r="BJ11" s="78"/>
      <c r="BK11" s="78"/>
    </row>
    <row r="12" spans="1:63" x14ac:dyDescent="0.25">
      <c r="A12" s="60"/>
      <c r="B12" s="60" t="s">
        <v>251</v>
      </c>
      <c r="C12" s="60"/>
      <c r="D12" s="60"/>
      <c r="E12" s="60"/>
      <c r="F12" s="40" t="e">
        <f>F14+F48</f>
        <v>#REF!</v>
      </c>
      <c r="G12" s="40" t="e">
        <f>G14+G48</f>
        <v>#REF!</v>
      </c>
      <c r="H12" s="40" t="e">
        <f>H14+H48</f>
        <v>#REF!</v>
      </c>
      <c r="I12" s="40" t="e">
        <f>I13+I48</f>
        <v>#REF!</v>
      </c>
      <c r="J12" s="40">
        <f>J13+J48</f>
        <v>314736</v>
      </c>
      <c r="K12" s="40">
        <f>K13+K48</f>
        <v>102336</v>
      </c>
      <c r="L12" s="40">
        <f>L13+L48</f>
        <v>212400</v>
      </c>
      <c r="M12" s="40" t="e">
        <f>M13+M48</f>
        <v>#REF!</v>
      </c>
      <c r="N12" s="67"/>
      <c r="O12" s="86"/>
      <c r="P12" s="86"/>
      <c r="Q12" s="86"/>
      <c r="R12" s="78"/>
      <c r="S12" s="78"/>
      <c r="T12" s="78"/>
      <c r="U12" s="78"/>
      <c r="V12" s="78"/>
      <c r="W12" s="78"/>
      <c r="X12" s="78"/>
      <c r="Y12" s="78"/>
      <c r="Z12" s="78"/>
      <c r="AA12" s="78"/>
      <c r="AB12" s="78"/>
      <c r="AC12" s="78"/>
      <c r="AD12" s="79"/>
      <c r="AE12" s="80"/>
      <c r="AF12" s="78"/>
      <c r="AG12" s="57"/>
      <c r="AH12" s="89"/>
      <c r="AI12" s="90"/>
      <c r="AJ12" s="92"/>
      <c r="AK12" s="93"/>
      <c r="AL12" s="93"/>
      <c r="AM12" s="93"/>
      <c r="AN12" s="93"/>
      <c r="AO12" s="93"/>
      <c r="AP12" s="93"/>
      <c r="AQ12" s="93"/>
      <c r="AR12" s="93"/>
      <c r="AS12" s="93"/>
      <c r="AT12" s="93"/>
      <c r="AU12" s="93"/>
      <c r="AV12" s="93"/>
      <c r="AW12" s="93"/>
      <c r="AX12" s="93"/>
      <c r="AY12" s="78"/>
      <c r="AZ12" s="78"/>
      <c r="BA12" s="78"/>
      <c r="BB12" s="78"/>
      <c r="BC12" s="78"/>
      <c r="BD12" s="78"/>
      <c r="BE12" s="78"/>
      <c r="BF12" s="78"/>
      <c r="BG12" s="78"/>
      <c r="BH12" s="78"/>
      <c r="BI12" s="78"/>
      <c r="BJ12" s="78"/>
      <c r="BK12" s="78"/>
    </row>
    <row r="13" spans="1:63" s="123" customFormat="1" x14ac:dyDescent="0.25">
      <c r="A13" s="67" t="s">
        <v>29</v>
      </c>
      <c r="B13" s="116" t="s">
        <v>250</v>
      </c>
      <c r="C13" s="67"/>
      <c r="D13" s="67"/>
      <c r="E13" s="67"/>
      <c r="F13" s="40" t="e">
        <f>+F14+F47</f>
        <v>#REF!</v>
      </c>
      <c r="G13" s="40" t="e">
        <f>+G14+G47</f>
        <v>#REF!</v>
      </c>
      <c r="H13" s="40" t="e">
        <f>+H14+H47</f>
        <v>#REF!</v>
      </c>
      <c r="I13" s="40" t="e">
        <f>+I14+I47</f>
        <v>#REF!</v>
      </c>
      <c r="J13" s="40">
        <v>196792</v>
      </c>
      <c r="K13" s="40">
        <v>82637</v>
      </c>
      <c r="L13" s="40">
        <v>114155</v>
      </c>
      <c r="M13" s="40" t="e">
        <f>+M14+M47</f>
        <v>#REF!</v>
      </c>
      <c r="N13" s="67"/>
      <c r="O13" s="86"/>
      <c r="P13" s="86"/>
      <c r="Q13" s="86"/>
      <c r="R13" s="117"/>
      <c r="S13" s="117"/>
      <c r="T13" s="117"/>
      <c r="U13" s="117"/>
      <c r="V13" s="117"/>
      <c r="W13" s="117"/>
      <c r="X13" s="117"/>
      <c r="Y13" s="117"/>
      <c r="Z13" s="117"/>
      <c r="AA13" s="117"/>
      <c r="AB13" s="117"/>
      <c r="AC13" s="117"/>
      <c r="AD13" s="118"/>
      <c r="AE13" s="119"/>
      <c r="AF13" s="117"/>
      <c r="AG13" s="120"/>
      <c r="AH13" s="121"/>
      <c r="AI13" s="122"/>
      <c r="AJ13" s="120"/>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row>
    <row r="14" spans="1:63" s="20" customFormat="1" ht="31.5" x14ac:dyDescent="0.25">
      <c r="A14" s="45" t="s">
        <v>162</v>
      </c>
      <c r="B14" s="10" t="s">
        <v>255</v>
      </c>
      <c r="C14" s="45"/>
      <c r="D14" s="45"/>
      <c r="E14" s="45"/>
      <c r="F14" s="52" t="e">
        <f>+#REF!+F15</f>
        <v>#REF!</v>
      </c>
      <c r="G14" s="52" t="e">
        <f>+#REF!+G15</f>
        <v>#REF!</v>
      </c>
      <c r="H14" s="52" t="e">
        <f>+#REF!+H15</f>
        <v>#REF!</v>
      </c>
      <c r="I14" s="52" t="e">
        <f>+#REF!+I15+I46</f>
        <v>#REF!</v>
      </c>
      <c r="J14" s="52">
        <v>184614</v>
      </c>
      <c r="K14" s="52">
        <v>70459</v>
      </c>
      <c r="L14" s="52">
        <v>114155</v>
      </c>
      <c r="M14" s="52" t="e">
        <f>+#REF!+M15+M46</f>
        <v>#REF!</v>
      </c>
      <c r="N14" s="45"/>
      <c r="O14" s="98"/>
      <c r="P14" s="98"/>
      <c r="Q14" s="98"/>
      <c r="R14" s="99"/>
      <c r="S14" s="99"/>
      <c r="T14" s="99"/>
      <c r="U14" s="99"/>
      <c r="V14" s="99"/>
      <c r="W14" s="99"/>
      <c r="X14" s="99"/>
      <c r="Y14" s="99"/>
      <c r="Z14" s="99"/>
      <c r="AA14" s="99"/>
      <c r="AB14" s="99"/>
      <c r="AC14" s="99"/>
      <c r="AD14" s="100"/>
      <c r="AE14" s="101"/>
      <c r="AF14" s="99"/>
      <c r="AG14" s="57"/>
      <c r="AH14" s="89"/>
      <c r="AI14" s="90"/>
      <c r="AJ14" s="57"/>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row>
    <row r="15" spans="1:63" s="48" customFormat="1" x14ac:dyDescent="0.25">
      <c r="A15" s="49" t="s">
        <v>7</v>
      </c>
      <c r="B15" s="50" t="s">
        <v>247</v>
      </c>
      <c r="C15" s="46"/>
      <c r="D15" s="46"/>
      <c r="E15" s="46"/>
      <c r="F15" s="47">
        <f>+SUM(F16:F45)</f>
        <v>48814</v>
      </c>
      <c r="G15" s="47">
        <f t="shared" ref="G15:H15" si="0">+SUM(G17:G45)</f>
        <v>40655.111111111109</v>
      </c>
      <c r="H15" s="47">
        <f t="shared" si="0"/>
        <v>8158.8888888888896</v>
      </c>
      <c r="I15" s="47">
        <f>+I16+I20+I25+I34+I37+I39+I41+I43</f>
        <v>40255</v>
      </c>
      <c r="J15" s="47">
        <v>32152</v>
      </c>
      <c r="K15" s="47">
        <v>0</v>
      </c>
      <c r="L15" s="47">
        <v>32152</v>
      </c>
      <c r="M15" s="47">
        <f t="shared" ref="M15" si="1">+M16+M20+M25+M34+M37+M39+M41+M43</f>
        <v>8103</v>
      </c>
      <c r="N15" s="46"/>
      <c r="O15" s="102"/>
      <c r="P15" s="102"/>
      <c r="Q15" s="102"/>
      <c r="R15" s="103"/>
      <c r="S15" s="103"/>
      <c r="T15" s="103"/>
      <c r="U15" s="103"/>
      <c r="V15" s="103"/>
      <c r="W15" s="103"/>
      <c r="X15" s="103"/>
      <c r="Y15" s="103"/>
      <c r="Z15" s="103"/>
      <c r="AA15" s="103"/>
      <c r="AB15" s="103"/>
      <c r="AC15" s="103"/>
      <c r="AD15" s="104"/>
      <c r="AE15" s="105"/>
      <c r="AF15" s="103"/>
      <c r="AG15" s="103"/>
      <c r="AH15" s="103"/>
      <c r="AI15" s="103"/>
      <c r="AJ15" s="103"/>
      <c r="AK15" s="78"/>
      <c r="AL15" s="78"/>
      <c r="AM15" s="78"/>
      <c r="AN15" s="78"/>
      <c r="AO15" s="78"/>
      <c r="AP15" s="78"/>
      <c r="AQ15" s="78"/>
      <c r="AR15" s="78"/>
      <c r="AS15" s="78"/>
      <c r="AT15" s="78"/>
      <c r="AU15" s="78"/>
      <c r="AV15" s="78"/>
      <c r="AW15" s="78"/>
      <c r="AX15" s="78"/>
      <c r="AY15" s="103"/>
      <c r="AZ15" s="103"/>
      <c r="BA15" s="103"/>
      <c r="BB15" s="103"/>
      <c r="BC15" s="103"/>
      <c r="BD15" s="103"/>
      <c r="BE15" s="103"/>
      <c r="BF15" s="103"/>
      <c r="BG15" s="103"/>
      <c r="BH15" s="103"/>
      <c r="BI15" s="103"/>
      <c r="BJ15" s="103"/>
      <c r="BK15" s="103"/>
    </row>
    <row r="16" spans="1:63" x14ac:dyDescent="0.25">
      <c r="A16" s="19"/>
      <c r="B16" s="53" t="s">
        <v>256</v>
      </c>
      <c r="C16" s="19"/>
      <c r="D16" s="19"/>
      <c r="E16" s="19"/>
      <c r="F16" s="19"/>
      <c r="G16" s="19"/>
      <c r="H16" s="19"/>
      <c r="I16" s="54">
        <f>+SUM(I17:I19)</f>
        <v>19820</v>
      </c>
      <c r="J16" s="54">
        <v>12520</v>
      </c>
      <c r="K16" s="54">
        <v>0</v>
      </c>
      <c r="L16" s="54">
        <v>12520</v>
      </c>
      <c r="M16" s="54">
        <f t="shared" ref="M16" si="2">+SUM(M17:M19)</f>
        <v>7300</v>
      </c>
      <c r="N16" s="19"/>
      <c r="O16" s="78"/>
      <c r="P16" s="78"/>
      <c r="Q16" s="78"/>
      <c r="R16" s="78"/>
      <c r="S16" s="78"/>
      <c r="T16" s="78"/>
      <c r="U16" s="78"/>
      <c r="V16" s="78"/>
      <c r="W16" s="78"/>
      <c r="X16" s="78"/>
      <c r="Y16" s="78"/>
      <c r="Z16" s="78"/>
      <c r="AA16" s="78"/>
      <c r="AB16" s="78"/>
      <c r="AC16" s="78"/>
      <c r="AD16" s="79"/>
      <c r="AE16" s="80"/>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row>
    <row r="17" spans="1:63" ht="31.5" x14ac:dyDescent="0.25">
      <c r="A17" s="31">
        <v>1</v>
      </c>
      <c r="B17" s="24" t="s">
        <v>205</v>
      </c>
      <c r="C17" s="4" t="s">
        <v>8</v>
      </c>
      <c r="D17" s="4" t="s">
        <v>32</v>
      </c>
      <c r="E17" s="4" t="s">
        <v>237</v>
      </c>
      <c r="F17" s="39">
        <f>+G17+H17</f>
        <v>13003</v>
      </c>
      <c r="G17" s="9">
        <v>13003</v>
      </c>
      <c r="H17" s="9"/>
      <c r="I17" s="39">
        <f>+J17+M17</f>
        <v>5000</v>
      </c>
      <c r="J17" s="39">
        <v>5000</v>
      </c>
      <c r="K17" s="39"/>
      <c r="L17" s="39">
        <v>5000</v>
      </c>
      <c r="M17" s="39"/>
      <c r="N17" s="6" t="s">
        <v>267</v>
      </c>
      <c r="O17" s="106"/>
      <c r="P17" s="106"/>
      <c r="Q17" s="107"/>
      <c r="R17" s="108"/>
      <c r="S17" s="108"/>
      <c r="T17" s="108"/>
      <c r="U17" s="108"/>
      <c r="V17" s="108"/>
      <c r="W17" s="108"/>
      <c r="X17" s="108"/>
      <c r="Y17" s="108"/>
      <c r="Z17" s="108"/>
      <c r="AA17" s="108"/>
      <c r="AB17" s="108"/>
      <c r="AC17" s="108"/>
      <c r="AD17" s="109"/>
      <c r="AE17" s="80"/>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row>
    <row r="18" spans="1:63" ht="31.5" x14ac:dyDescent="0.25">
      <c r="A18" s="31">
        <f t="shared" ref="A18:A19" si="3">+A17+1</f>
        <v>2</v>
      </c>
      <c r="B18" s="2" t="s">
        <v>33</v>
      </c>
      <c r="C18" s="4" t="s">
        <v>8</v>
      </c>
      <c r="D18" s="4" t="s">
        <v>34</v>
      </c>
      <c r="E18" s="4" t="s">
        <v>158</v>
      </c>
      <c r="F18" s="39">
        <f>+G18+H18</f>
        <v>13905</v>
      </c>
      <c r="G18" s="9">
        <v>6605</v>
      </c>
      <c r="H18" s="9">
        <v>7300</v>
      </c>
      <c r="I18" s="39">
        <f>+J18+M18</f>
        <v>13905</v>
      </c>
      <c r="J18" s="39">
        <v>6605</v>
      </c>
      <c r="K18" s="39"/>
      <c r="L18" s="39">
        <v>6605</v>
      </c>
      <c r="M18" s="39">
        <v>7300</v>
      </c>
      <c r="N18" s="6" t="s">
        <v>35</v>
      </c>
      <c r="O18" s="98"/>
      <c r="P18" s="107"/>
      <c r="Q18" s="107"/>
      <c r="R18" s="108"/>
      <c r="S18" s="108"/>
      <c r="T18" s="108"/>
      <c r="U18" s="108"/>
      <c r="V18" s="108"/>
      <c r="W18" s="108"/>
      <c r="X18" s="108"/>
      <c r="Y18" s="108"/>
      <c r="Z18" s="108"/>
      <c r="AA18" s="108"/>
      <c r="AB18" s="108"/>
      <c r="AC18" s="108"/>
      <c r="AD18" s="109"/>
      <c r="AE18" s="80"/>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row>
    <row r="19" spans="1:63" s="20" customFormat="1" ht="31.5" x14ac:dyDescent="0.25">
      <c r="A19" s="31">
        <f t="shared" si="3"/>
        <v>3</v>
      </c>
      <c r="B19" s="22" t="s">
        <v>122</v>
      </c>
      <c r="C19" s="4" t="s">
        <v>8</v>
      </c>
      <c r="D19" s="4" t="s">
        <v>86</v>
      </c>
      <c r="E19" s="4" t="s">
        <v>157</v>
      </c>
      <c r="F19" s="39">
        <f>+G19+H19</f>
        <v>915</v>
      </c>
      <c r="G19" s="43">
        <v>915</v>
      </c>
      <c r="H19" s="9"/>
      <c r="I19" s="39">
        <f>+J19+M19</f>
        <v>915</v>
      </c>
      <c r="J19" s="39">
        <v>915</v>
      </c>
      <c r="K19" s="39"/>
      <c r="L19" s="39">
        <v>915</v>
      </c>
      <c r="M19" s="39"/>
      <c r="N19" s="38"/>
      <c r="O19" s="110"/>
      <c r="P19" s="107"/>
      <c r="Q19" s="107"/>
      <c r="R19" s="111"/>
      <c r="S19" s="111"/>
      <c r="T19" s="111"/>
      <c r="U19" s="111"/>
      <c r="V19" s="111"/>
      <c r="W19" s="111"/>
      <c r="X19" s="111"/>
      <c r="Y19" s="111"/>
      <c r="Z19" s="111"/>
      <c r="AA19" s="111"/>
      <c r="AB19" s="111"/>
      <c r="AC19" s="111"/>
      <c r="AD19" s="109"/>
      <c r="AE19" s="101"/>
      <c r="AF19" s="99"/>
      <c r="AG19" s="99"/>
      <c r="AH19" s="99"/>
      <c r="AI19" s="99"/>
      <c r="AJ19" s="99"/>
      <c r="AK19" s="78"/>
      <c r="AL19" s="78"/>
      <c r="AM19" s="78"/>
      <c r="AN19" s="78"/>
      <c r="AO19" s="78"/>
      <c r="AP19" s="78"/>
      <c r="AQ19" s="78"/>
      <c r="AR19" s="78"/>
      <c r="AS19" s="78"/>
      <c r="AT19" s="78"/>
      <c r="AU19" s="78"/>
      <c r="AV19" s="78"/>
      <c r="AW19" s="78"/>
      <c r="AX19" s="78"/>
      <c r="AY19" s="99"/>
      <c r="AZ19" s="99"/>
      <c r="BA19" s="99"/>
      <c r="BB19" s="99"/>
      <c r="BC19" s="99"/>
      <c r="BD19" s="99"/>
      <c r="BE19" s="99"/>
      <c r="BF19" s="99"/>
      <c r="BG19" s="99"/>
      <c r="BH19" s="99"/>
      <c r="BI19" s="99"/>
      <c r="BJ19" s="99"/>
      <c r="BK19" s="99"/>
    </row>
    <row r="20" spans="1:63" x14ac:dyDescent="0.25">
      <c r="A20" s="19"/>
      <c r="B20" s="53" t="s">
        <v>257</v>
      </c>
      <c r="C20" s="19"/>
      <c r="D20" s="19"/>
      <c r="E20" s="19"/>
      <c r="F20" s="19"/>
      <c r="G20" s="19"/>
      <c r="H20" s="19"/>
      <c r="I20" s="54">
        <f>+SUM(I21:I24)</f>
        <v>4896</v>
      </c>
      <c r="J20" s="54">
        <v>4393</v>
      </c>
      <c r="K20" s="54">
        <v>0</v>
      </c>
      <c r="L20" s="54">
        <v>4393</v>
      </c>
      <c r="M20" s="54">
        <f t="shared" ref="M20" si="4">+SUM(M21:M24)</f>
        <v>503</v>
      </c>
      <c r="N20" s="19"/>
      <c r="O20" s="78"/>
      <c r="P20" s="78"/>
      <c r="Q20" s="78"/>
      <c r="R20" s="78"/>
      <c r="S20" s="78"/>
      <c r="T20" s="78"/>
      <c r="U20" s="78"/>
      <c r="V20" s="78"/>
      <c r="W20" s="78"/>
      <c r="X20" s="78"/>
      <c r="Y20" s="78"/>
      <c r="Z20" s="78"/>
      <c r="AA20" s="78"/>
      <c r="AB20" s="78"/>
      <c r="AC20" s="78"/>
      <c r="AD20" s="79"/>
      <c r="AE20" s="80"/>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row>
    <row r="21" spans="1:63" ht="31.5" x14ac:dyDescent="0.25">
      <c r="A21" s="31">
        <f>+A19+1</f>
        <v>4</v>
      </c>
      <c r="B21" s="2" t="s">
        <v>45</v>
      </c>
      <c r="C21" s="4" t="s">
        <v>16</v>
      </c>
      <c r="D21" s="4" t="s">
        <v>46</v>
      </c>
      <c r="E21" s="4" t="s">
        <v>148</v>
      </c>
      <c r="F21" s="39">
        <f>+G21+H21</f>
        <v>364.44444444444446</v>
      </c>
      <c r="G21" s="9">
        <f>+J21/0.9</f>
        <v>292.22222222222223</v>
      </c>
      <c r="H21" s="9">
        <f>+M21/0.9</f>
        <v>72.222222222222214</v>
      </c>
      <c r="I21" s="39">
        <f>+J21+M21</f>
        <v>328</v>
      </c>
      <c r="J21" s="39">
        <v>263</v>
      </c>
      <c r="K21" s="39"/>
      <c r="L21" s="39">
        <v>263</v>
      </c>
      <c r="M21" s="39">
        <v>65</v>
      </c>
      <c r="N21" s="6" t="s">
        <v>17</v>
      </c>
      <c r="O21" s="106"/>
      <c r="P21" s="107"/>
      <c r="Q21" s="107"/>
      <c r="R21" s="112"/>
      <c r="S21" s="108"/>
      <c r="T21" s="108"/>
      <c r="U21" s="112"/>
      <c r="V21" s="112"/>
      <c r="W21" s="112"/>
      <c r="X21" s="108"/>
      <c r="Y21" s="108"/>
      <c r="Z21" s="108"/>
      <c r="AA21" s="108"/>
      <c r="AB21" s="112"/>
      <c r="AC21" s="108"/>
      <c r="AD21" s="109"/>
      <c r="AE21" s="80"/>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row>
    <row r="22" spans="1:63" s="20" customFormat="1" ht="47.25" x14ac:dyDescent="0.25">
      <c r="A22" s="31">
        <f t="shared" ref="A22:A24" si="5">+A21+1</f>
        <v>5</v>
      </c>
      <c r="B22" s="22" t="s">
        <v>74</v>
      </c>
      <c r="C22" s="23" t="s">
        <v>73</v>
      </c>
      <c r="D22" s="4" t="s">
        <v>75</v>
      </c>
      <c r="E22" s="4" t="s">
        <v>145</v>
      </c>
      <c r="F22" s="39">
        <f>+G22+H22</f>
        <v>2557</v>
      </c>
      <c r="G22" s="43">
        <v>2557</v>
      </c>
      <c r="H22" s="9"/>
      <c r="I22" s="39">
        <f>+J22+M22</f>
        <v>2376</v>
      </c>
      <c r="J22" s="39">
        <v>2376</v>
      </c>
      <c r="K22" s="39"/>
      <c r="L22" s="39">
        <v>2376</v>
      </c>
      <c r="M22" s="39"/>
      <c r="N22" s="6" t="s">
        <v>192</v>
      </c>
      <c r="O22" s="110"/>
      <c r="P22" s="107"/>
      <c r="Q22" s="107"/>
      <c r="R22" s="111"/>
      <c r="S22" s="111"/>
      <c r="T22" s="111"/>
      <c r="U22" s="111"/>
      <c r="V22" s="111"/>
      <c r="W22" s="111"/>
      <c r="X22" s="111"/>
      <c r="Y22" s="111"/>
      <c r="Z22" s="111"/>
      <c r="AA22" s="111"/>
      <c r="AB22" s="111"/>
      <c r="AC22" s="111"/>
      <c r="AD22" s="109"/>
      <c r="AE22" s="101"/>
      <c r="AF22" s="101"/>
      <c r="AG22" s="99"/>
      <c r="AH22" s="99"/>
      <c r="AI22" s="99"/>
      <c r="AJ22" s="99"/>
      <c r="AK22" s="78"/>
      <c r="AL22" s="78"/>
      <c r="AM22" s="78"/>
      <c r="AN22" s="78"/>
      <c r="AO22" s="78"/>
      <c r="AP22" s="78"/>
      <c r="AQ22" s="78"/>
      <c r="AR22" s="78"/>
      <c r="AS22" s="78"/>
      <c r="AT22" s="78"/>
      <c r="AU22" s="78"/>
      <c r="AV22" s="78"/>
      <c r="AW22" s="78"/>
      <c r="AX22" s="78"/>
      <c r="AY22" s="99"/>
      <c r="AZ22" s="99"/>
      <c r="BA22" s="99"/>
      <c r="BB22" s="99"/>
      <c r="BC22" s="99"/>
      <c r="BD22" s="99"/>
      <c r="BE22" s="99"/>
      <c r="BF22" s="99"/>
      <c r="BG22" s="99"/>
      <c r="BH22" s="99"/>
      <c r="BI22" s="99"/>
      <c r="BJ22" s="99"/>
      <c r="BK22" s="99"/>
    </row>
    <row r="23" spans="1:63" s="20" customFormat="1" ht="31.5" x14ac:dyDescent="0.25">
      <c r="A23" s="31">
        <f t="shared" si="5"/>
        <v>6</v>
      </c>
      <c r="B23" s="22" t="s">
        <v>115</v>
      </c>
      <c r="C23" s="23" t="s">
        <v>36</v>
      </c>
      <c r="D23" s="4" t="s">
        <v>116</v>
      </c>
      <c r="E23" s="4" t="s">
        <v>155</v>
      </c>
      <c r="F23" s="39">
        <f>+G23+H23</f>
        <v>1225.5555555555554</v>
      </c>
      <c r="G23" s="9">
        <f>+J23/0.9</f>
        <v>981.11111111111109</v>
      </c>
      <c r="H23" s="9">
        <f>+M23/0.9</f>
        <v>244.44444444444443</v>
      </c>
      <c r="I23" s="39">
        <f>+J23+M23</f>
        <v>1103</v>
      </c>
      <c r="J23" s="39">
        <v>883</v>
      </c>
      <c r="K23" s="39"/>
      <c r="L23" s="39">
        <v>883</v>
      </c>
      <c r="M23" s="39">
        <v>220</v>
      </c>
      <c r="N23" s="6" t="s">
        <v>114</v>
      </c>
      <c r="O23" s="106"/>
      <c r="P23" s="107"/>
      <c r="Q23" s="107"/>
      <c r="R23" s="111"/>
      <c r="S23" s="111"/>
      <c r="T23" s="111"/>
      <c r="U23" s="111"/>
      <c r="V23" s="111"/>
      <c r="W23" s="111"/>
      <c r="X23" s="111"/>
      <c r="Y23" s="111"/>
      <c r="Z23" s="111"/>
      <c r="AA23" s="111"/>
      <c r="AB23" s="111"/>
      <c r="AC23" s="111"/>
      <c r="AD23" s="109"/>
      <c r="AE23" s="101"/>
      <c r="AF23" s="99"/>
      <c r="AG23" s="99"/>
      <c r="AH23" s="99"/>
      <c r="AI23" s="99"/>
      <c r="AJ23" s="99"/>
      <c r="AK23" s="78"/>
      <c r="AL23" s="78"/>
      <c r="AM23" s="78"/>
      <c r="AN23" s="78"/>
      <c r="AO23" s="78"/>
      <c r="AP23" s="78"/>
      <c r="AQ23" s="78"/>
      <c r="AR23" s="78"/>
      <c r="AS23" s="78"/>
      <c r="AT23" s="78"/>
      <c r="AU23" s="78"/>
      <c r="AV23" s="78"/>
      <c r="AW23" s="78"/>
      <c r="AX23" s="78"/>
      <c r="AY23" s="99"/>
      <c r="AZ23" s="99"/>
      <c r="BA23" s="99"/>
      <c r="BB23" s="99"/>
      <c r="BC23" s="99"/>
      <c r="BD23" s="99"/>
      <c r="BE23" s="99"/>
      <c r="BF23" s="99"/>
      <c r="BG23" s="99"/>
      <c r="BH23" s="99"/>
      <c r="BI23" s="99"/>
      <c r="BJ23" s="99"/>
      <c r="BK23" s="99"/>
    </row>
    <row r="24" spans="1:63" ht="31.5" x14ac:dyDescent="0.25">
      <c r="A24" s="31">
        <f t="shared" si="5"/>
        <v>7</v>
      </c>
      <c r="B24" s="13" t="s">
        <v>117</v>
      </c>
      <c r="C24" s="14" t="s">
        <v>36</v>
      </c>
      <c r="D24" s="4" t="s">
        <v>118</v>
      </c>
      <c r="E24" s="4" t="s">
        <v>123</v>
      </c>
      <c r="F24" s="39">
        <f>+G24+H24</f>
        <v>1210</v>
      </c>
      <c r="G24" s="9">
        <f>+J24/0.9</f>
        <v>967.77777777777771</v>
      </c>
      <c r="H24" s="9">
        <f>+M24/0.9</f>
        <v>242.22222222222223</v>
      </c>
      <c r="I24" s="39">
        <f>+J24+M24</f>
        <v>1089</v>
      </c>
      <c r="J24" s="39">
        <v>871</v>
      </c>
      <c r="K24" s="39"/>
      <c r="L24" s="39">
        <v>871</v>
      </c>
      <c r="M24" s="39">
        <v>218</v>
      </c>
      <c r="N24" s="6" t="s">
        <v>114</v>
      </c>
      <c r="O24" s="106"/>
      <c r="P24" s="107"/>
      <c r="Q24" s="107"/>
      <c r="R24" s="108"/>
      <c r="S24" s="108"/>
      <c r="T24" s="108"/>
      <c r="U24" s="108"/>
      <c r="V24" s="108"/>
      <c r="W24" s="108"/>
      <c r="X24" s="108"/>
      <c r="Y24" s="108"/>
      <c r="Z24" s="108"/>
      <c r="AA24" s="108"/>
      <c r="AB24" s="108"/>
      <c r="AC24" s="108"/>
      <c r="AD24" s="109"/>
      <c r="AE24" s="80"/>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row>
    <row r="25" spans="1:63" x14ac:dyDescent="0.25">
      <c r="A25" s="19"/>
      <c r="B25" s="53" t="s">
        <v>258</v>
      </c>
      <c r="C25" s="19"/>
      <c r="D25" s="19"/>
      <c r="E25" s="19"/>
      <c r="F25" s="19"/>
      <c r="G25" s="19"/>
      <c r="H25" s="19"/>
      <c r="I25" s="54">
        <f>+SUM(I26:I33)</f>
        <v>7479</v>
      </c>
      <c r="J25" s="54">
        <v>7479</v>
      </c>
      <c r="K25" s="54">
        <v>0</v>
      </c>
      <c r="L25" s="54">
        <v>7479</v>
      </c>
      <c r="M25" s="54">
        <f t="shared" ref="M25" si="6">+SUM(M26:M33)</f>
        <v>0</v>
      </c>
      <c r="N25" s="19"/>
      <c r="O25" s="78"/>
      <c r="P25" s="78"/>
      <c r="Q25" s="78"/>
      <c r="R25" s="78"/>
      <c r="S25" s="78"/>
      <c r="T25" s="78"/>
      <c r="U25" s="78"/>
      <c r="V25" s="78"/>
      <c r="W25" s="78"/>
      <c r="X25" s="78"/>
      <c r="Y25" s="78"/>
      <c r="Z25" s="78"/>
      <c r="AA25" s="78"/>
      <c r="AB25" s="78"/>
      <c r="AC25" s="78"/>
      <c r="AD25" s="79"/>
      <c r="AE25" s="80"/>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row>
    <row r="26" spans="1:63" s="20" customFormat="1" ht="31.5" x14ac:dyDescent="0.25">
      <c r="A26" s="31">
        <f>+A24+1</f>
        <v>8</v>
      </c>
      <c r="B26" s="22" t="s">
        <v>67</v>
      </c>
      <c r="C26" s="23" t="s">
        <v>68</v>
      </c>
      <c r="D26" s="4" t="s">
        <v>69</v>
      </c>
      <c r="E26" s="4" t="s">
        <v>144</v>
      </c>
      <c r="F26" s="39">
        <f t="shared" ref="F26:F33" si="7">+G26+H26</f>
        <v>374</v>
      </c>
      <c r="G26" s="43">
        <v>374</v>
      </c>
      <c r="H26" s="9"/>
      <c r="I26" s="39">
        <f t="shared" ref="I26:I33" si="8">+J26+M26</f>
        <v>374</v>
      </c>
      <c r="J26" s="39">
        <v>374</v>
      </c>
      <c r="K26" s="39"/>
      <c r="L26" s="39">
        <v>374</v>
      </c>
      <c r="M26" s="39"/>
      <c r="N26" s="38"/>
      <c r="O26" s="110"/>
      <c r="P26" s="107"/>
      <c r="Q26" s="107"/>
      <c r="R26" s="111"/>
      <c r="S26" s="111"/>
      <c r="T26" s="111"/>
      <c r="U26" s="111"/>
      <c r="V26" s="111"/>
      <c r="W26" s="111"/>
      <c r="X26" s="111"/>
      <c r="Y26" s="111"/>
      <c r="Z26" s="111"/>
      <c r="AA26" s="111"/>
      <c r="AB26" s="111"/>
      <c r="AC26" s="111"/>
      <c r="AD26" s="109"/>
      <c r="AE26" s="101"/>
      <c r="AF26" s="99"/>
      <c r="AG26" s="99"/>
      <c r="AH26" s="99"/>
      <c r="AI26" s="99"/>
      <c r="AJ26" s="99"/>
      <c r="AK26" s="78"/>
      <c r="AL26" s="78"/>
      <c r="AM26" s="78"/>
      <c r="AN26" s="78"/>
      <c r="AO26" s="78"/>
      <c r="AP26" s="78"/>
      <c r="AQ26" s="78"/>
      <c r="AR26" s="78"/>
      <c r="AS26" s="78"/>
      <c r="AT26" s="78"/>
      <c r="AU26" s="78"/>
      <c r="AV26" s="78"/>
      <c r="AW26" s="78"/>
      <c r="AX26" s="78"/>
      <c r="AY26" s="99"/>
      <c r="AZ26" s="99"/>
      <c r="BA26" s="99"/>
      <c r="BB26" s="99"/>
      <c r="BC26" s="99"/>
      <c r="BD26" s="99"/>
      <c r="BE26" s="99"/>
      <c r="BF26" s="99"/>
      <c r="BG26" s="99"/>
      <c r="BH26" s="99"/>
      <c r="BI26" s="99"/>
      <c r="BJ26" s="99"/>
      <c r="BK26" s="99"/>
    </row>
    <row r="27" spans="1:63" s="20" customFormat="1" ht="31.5" x14ac:dyDescent="0.25">
      <c r="A27" s="31">
        <f t="shared" ref="A27:A33" si="9">+A26+1</f>
        <v>9</v>
      </c>
      <c r="B27" s="22" t="s">
        <v>90</v>
      </c>
      <c r="C27" s="23" t="s">
        <v>68</v>
      </c>
      <c r="D27" s="4" t="s">
        <v>91</v>
      </c>
      <c r="E27" s="4" t="s">
        <v>143</v>
      </c>
      <c r="F27" s="39">
        <f t="shared" si="7"/>
        <v>778</v>
      </c>
      <c r="G27" s="43">
        <v>778</v>
      </c>
      <c r="H27" s="9"/>
      <c r="I27" s="39">
        <f t="shared" si="8"/>
        <v>778</v>
      </c>
      <c r="J27" s="39">
        <v>778</v>
      </c>
      <c r="K27" s="39"/>
      <c r="L27" s="39">
        <v>778</v>
      </c>
      <c r="M27" s="39"/>
      <c r="N27" s="38"/>
      <c r="O27" s="110"/>
      <c r="P27" s="107"/>
      <c r="Q27" s="107"/>
      <c r="R27" s="111"/>
      <c r="S27" s="111"/>
      <c r="T27" s="111"/>
      <c r="U27" s="111"/>
      <c r="V27" s="111"/>
      <c r="W27" s="111"/>
      <c r="X27" s="111"/>
      <c r="Y27" s="111"/>
      <c r="Z27" s="111"/>
      <c r="AA27" s="111"/>
      <c r="AB27" s="111"/>
      <c r="AC27" s="111"/>
      <c r="AD27" s="109"/>
      <c r="AE27" s="101"/>
      <c r="AF27" s="99"/>
      <c r="AG27" s="99"/>
      <c r="AH27" s="99"/>
      <c r="AI27" s="99"/>
      <c r="AJ27" s="99"/>
      <c r="AK27" s="78"/>
      <c r="AL27" s="78"/>
      <c r="AM27" s="78"/>
      <c r="AN27" s="78"/>
      <c r="AO27" s="78"/>
      <c r="AP27" s="78"/>
      <c r="AQ27" s="78"/>
      <c r="AR27" s="78"/>
      <c r="AS27" s="78"/>
      <c r="AT27" s="78"/>
      <c r="AU27" s="78"/>
      <c r="AV27" s="78"/>
      <c r="AW27" s="78"/>
      <c r="AX27" s="78"/>
      <c r="AY27" s="99"/>
      <c r="AZ27" s="99"/>
      <c r="BA27" s="99"/>
      <c r="BB27" s="99"/>
      <c r="BC27" s="99"/>
      <c r="BD27" s="99"/>
      <c r="BE27" s="99"/>
      <c r="BF27" s="99"/>
      <c r="BG27" s="99"/>
      <c r="BH27" s="99"/>
      <c r="BI27" s="99"/>
      <c r="BJ27" s="99"/>
      <c r="BK27" s="99"/>
    </row>
    <row r="28" spans="1:63" s="20" customFormat="1" ht="31.5" x14ac:dyDescent="0.25">
      <c r="A28" s="31">
        <f t="shared" si="9"/>
        <v>10</v>
      </c>
      <c r="B28" s="22" t="s">
        <v>92</v>
      </c>
      <c r="C28" s="23" t="s">
        <v>93</v>
      </c>
      <c r="D28" s="4" t="s">
        <v>94</v>
      </c>
      <c r="E28" s="4" t="s">
        <v>146</v>
      </c>
      <c r="F28" s="39">
        <f t="shared" si="7"/>
        <v>1107</v>
      </c>
      <c r="G28" s="43">
        <v>1107</v>
      </c>
      <c r="H28" s="9"/>
      <c r="I28" s="39">
        <f t="shared" si="8"/>
        <v>1107</v>
      </c>
      <c r="J28" s="39">
        <v>1107</v>
      </c>
      <c r="K28" s="39"/>
      <c r="L28" s="39">
        <v>1107</v>
      </c>
      <c r="M28" s="39"/>
      <c r="N28" s="38"/>
      <c r="O28" s="110"/>
      <c r="P28" s="107"/>
      <c r="Q28" s="107"/>
      <c r="R28" s="111"/>
      <c r="S28" s="111"/>
      <c r="T28" s="111"/>
      <c r="U28" s="111"/>
      <c r="V28" s="111"/>
      <c r="W28" s="111"/>
      <c r="X28" s="111"/>
      <c r="Y28" s="111"/>
      <c r="Z28" s="111"/>
      <c r="AA28" s="111"/>
      <c r="AB28" s="111"/>
      <c r="AC28" s="111"/>
      <c r="AD28" s="109"/>
      <c r="AE28" s="101"/>
      <c r="AF28" s="99"/>
      <c r="AG28" s="99"/>
      <c r="AH28" s="99"/>
      <c r="AI28" s="99"/>
      <c r="AJ28" s="99"/>
      <c r="AK28" s="78"/>
      <c r="AL28" s="78"/>
      <c r="AM28" s="78"/>
      <c r="AN28" s="78"/>
      <c r="AO28" s="78"/>
      <c r="AP28" s="78"/>
      <c r="AQ28" s="78"/>
      <c r="AR28" s="78"/>
      <c r="AS28" s="78"/>
      <c r="AT28" s="78"/>
      <c r="AU28" s="78"/>
      <c r="AV28" s="78"/>
      <c r="AW28" s="78"/>
      <c r="AX28" s="78"/>
      <c r="AY28" s="99"/>
      <c r="AZ28" s="99"/>
      <c r="BA28" s="99"/>
      <c r="BB28" s="99"/>
      <c r="BC28" s="99"/>
      <c r="BD28" s="99"/>
      <c r="BE28" s="99"/>
      <c r="BF28" s="99"/>
      <c r="BG28" s="99"/>
      <c r="BH28" s="99"/>
      <c r="BI28" s="99"/>
      <c r="BJ28" s="99"/>
      <c r="BK28" s="99"/>
    </row>
    <row r="29" spans="1:63" s="20" customFormat="1" ht="31.5" x14ac:dyDescent="0.25">
      <c r="A29" s="31">
        <f t="shared" si="9"/>
        <v>11</v>
      </c>
      <c r="B29" s="22" t="s">
        <v>97</v>
      </c>
      <c r="C29" s="23" t="s">
        <v>10</v>
      </c>
      <c r="D29" s="4" t="s">
        <v>98</v>
      </c>
      <c r="E29" s="4" t="s">
        <v>150</v>
      </c>
      <c r="F29" s="39">
        <f t="shared" si="7"/>
        <v>2450</v>
      </c>
      <c r="G29" s="43">
        <v>2450</v>
      </c>
      <c r="H29" s="9"/>
      <c r="I29" s="39">
        <f t="shared" si="8"/>
        <v>2450</v>
      </c>
      <c r="J29" s="39">
        <v>2450</v>
      </c>
      <c r="K29" s="39"/>
      <c r="L29" s="39">
        <v>2450</v>
      </c>
      <c r="M29" s="39"/>
      <c r="N29" s="38"/>
      <c r="O29" s="110"/>
      <c r="P29" s="107"/>
      <c r="Q29" s="107"/>
      <c r="R29" s="111"/>
      <c r="S29" s="111"/>
      <c r="T29" s="111"/>
      <c r="U29" s="111"/>
      <c r="V29" s="111"/>
      <c r="W29" s="111"/>
      <c r="X29" s="111"/>
      <c r="Y29" s="111"/>
      <c r="Z29" s="111"/>
      <c r="AA29" s="111"/>
      <c r="AB29" s="111"/>
      <c r="AC29" s="111"/>
      <c r="AD29" s="109"/>
      <c r="AE29" s="101"/>
      <c r="AF29" s="99"/>
      <c r="AG29" s="99"/>
      <c r="AH29" s="99"/>
      <c r="AI29" s="99"/>
      <c r="AJ29" s="99"/>
      <c r="AK29" s="78"/>
      <c r="AL29" s="78"/>
      <c r="AM29" s="78"/>
      <c r="AN29" s="78"/>
      <c r="AO29" s="78"/>
      <c r="AP29" s="78"/>
      <c r="AQ29" s="78"/>
      <c r="AR29" s="78"/>
      <c r="AS29" s="78"/>
      <c r="AT29" s="78"/>
      <c r="AU29" s="78"/>
      <c r="AV29" s="78"/>
      <c r="AW29" s="78"/>
      <c r="AX29" s="78"/>
      <c r="AY29" s="99"/>
      <c r="AZ29" s="99"/>
      <c r="BA29" s="99"/>
      <c r="BB29" s="99"/>
      <c r="BC29" s="99"/>
      <c r="BD29" s="99"/>
      <c r="BE29" s="99"/>
      <c r="BF29" s="99"/>
      <c r="BG29" s="99"/>
      <c r="BH29" s="99"/>
      <c r="BI29" s="99"/>
      <c r="BJ29" s="99"/>
      <c r="BK29" s="99"/>
    </row>
    <row r="30" spans="1:63" s="20" customFormat="1" ht="31.5" x14ac:dyDescent="0.25">
      <c r="A30" s="31">
        <f t="shared" si="9"/>
        <v>12</v>
      </c>
      <c r="B30" s="22" t="s">
        <v>99</v>
      </c>
      <c r="C30" s="23" t="s">
        <v>10</v>
      </c>
      <c r="D30" s="4" t="s">
        <v>100</v>
      </c>
      <c r="E30" s="4" t="s">
        <v>151</v>
      </c>
      <c r="F30" s="39">
        <f t="shared" si="7"/>
        <v>836</v>
      </c>
      <c r="G30" s="43">
        <v>836</v>
      </c>
      <c r="H30" s="9"/>
      <c r="I30" s="39">
        <f t="shared" si="8"/>
        <v>836</v>
      </c>
      <c r="J30" s="39">
        <v>836</v>
      </c>
      <c r="K30" s="39"/>
      <c r="L30" s="39">
        <v>836</v>
      </c>
      <c r="M30" s="39"/>
      <c r="N30" s="38"/>
      <c r="O30" s="110"/>
      <c r="P30" s="107"/>
      <c r="Q30" s="107"/>
      <c r="R30" s="111"/>
      <c r="S30" s="111"/>
      <c r="T30" s="111"/>
      <c r="U30" s="111"/>
      <c r="V30" s="111"/>
      <c r="W30" s="111"/>
      <c r="X30" s="111"/>
      <c r="Y30" s="111"/>
      <c r="Z30" s="111"/>
      <c r="AA30" s="111"/>
      <c r="AB30" s="111"/>
      <c r="AC30" s="111"/>
      <c r="AD30" s="109"/>
      <c r="AE30" s="101"/>
      <c r="AF30" s="99"/>
      <c r="AG30" s="99"/>
      <c r="AH30" s="99"/>
      <c r="AI30" s="99"/>
      <c r="AJ30" s="99"/>
      <c r="AK30" s="78"/>
      <c r="AL30" s="78"/>
      <c r="AM30" s="78"/>
      <c r="AN30" s="78"/>
      <c r="AO30" s="78"/>
      <c r="AP30" s="78"/>
      <c r="AQ30" s="78"/>
      <c r="AR30" s="78"/>
      <c r="AS30" s="78"/>
      <c r="AT30" s="78"/>
      <c r="AU30" s="78"/>
      <c r="AV30" s="78"/>
      <c r="AW30" s="78"/>
      <c r="AX30" s="78"/>
      <c r="AY30" s="99"/>
      <c r="AZ30" s="99"/>
      <c r="BA30" s="99"/>
      <c r="BB30" s="99"/>
      <c r="BC30" s="99"/>
      <c r="BD30" s="99"/>
      <c r="BE30" s="99"/>
      <c r="BF30" s="99"/>
      <c r="BG30" s="99"/>
      <c r="BH30" s="99"/>
      <c r="BI30" s="99"/>
      <c r="BJ30" s="99"/>
      <c r="BK30" s="99"/>
    </row>
    <row r="31" spans="1:63" s="20" customFormat="1" ht="31.5" x14ac:dyDescent="0.25">
      <c r="A31" s="31">
        <f t="shared" si="9"/>
        <v>13</v>
      </c>
      <c r="B31" s="22" t="s">
        <v>95</v>
      </c>
      <c r="C31" s="23" t="s">
        <v>26</v>
      </c>
      <c r="D31" s="4" t="s">
        <v>96</v>
      </c>
      <c r="E31" s="4" t="s">
        <v>149</v>
      </c>
      <c r="F31" s="39">
        <f t="shared" si="7"/>
        <v>708</v>
      </c>
      <c r="G31" s="43">
        <v>708</v>
      </c>
      <c r="H31" s="9"/>
      <c r="I31" s="39">
        <f t="shared" si="8"/>
        <v>708</v>
      </c>
      <c r="J31" s="39">
        <v>708</v>
      </c>
      <c r="K31" s="39"/>
      <c r="L31" s="39">
        <v>708</v>
      </c>
      <c r="M31" s="39"/>
      <c r="N31" s="38"/>
      <c r="O31" s="110"/>
      <c r="P31" s="107"/>
      <c r="Q31" s="107"/>
      <c r="R31" s="111"/>
      <c r="S31" s="111"/>
      <c r="T31" s="111"/>
      <c r="U31" s="111"/>
      <c r="V31" s="111"/>
      <c r="W31" s="111"/>
      <c r="X31" s="111"/>
      <c r="Y31" s="111"/>
      <c r="Z31" s="111"/>
      <c r="AA31" s="111"/>
      <c r="AB31" s="111"/>
      <c r="AC31" s="111"/>
      <c r="AD31" s="109"/>
      <c r="AE31" s="101"/>
      <c r="AF31" s="99"/>
      <c r="AG31" s="99"/>
      <c r="AH31" s="99"/>
      <c r="AI31" s="99"/>
      <c r="AJ31" s="99"/>
      <c r="AK31" s="78"/>
      <c r="AL31" s="78"/>
      <c r="AM31" s="78"/>
      <c r="AN31" s="78"/>
      <c r="AO31" s="78"/>
      <c r="AP31" s="78"/>
      <c r="AQ31" s="78"/>
      <c r="AR31" s="78"/>
      <c r="AS31" s="78"/>
      <c r="AT31" s="78"/>
      <c r="AU31" s="78"/>
      <c r="AV31" s="78"/>
      <c r="AW31" s="78"/>
      <c r="AX31" s="78"/>
      <c r="AY31" s="99"/>
      <c r="AZ31" s="99"/>
      <c r="BA31" s="99"/>
      <c r="BB31" s="99"/>
      <c r="BC31" s="99"/>
      <c r="BD31" s="99"/>
      <c r="BE31" s="99"/>
      <c r="BF31" s="99"/>
      <c r="BG31" s="99"/>
      <c r="BH31" s="99"/>
      <c r="BI31" s="99"/>
      <c r="BJ31" s="99"/>
      <c r="BK31" s="99"/>
    </row>
    <row r="32" spans="1:63" ht="31.5" x14ac:dyDescent="0.25">
      <c r="A32" s="31">
        <f t="shared" si="9"/>
        <v>14</v>
      </c>
      <c r="B32" s="2" t="s">
        <v>43</v>
      </c>
      <c r="C32" s="4" t="s">
        <v>16</v>
      </c>
      <c r="D32" s="4" t="s">
        <v>44</v>
      </c>
      <c r="E32" s="4" t="s">
        <v>153</v>
      </c>
      <c r="F32" s="39">
        <f t="shared" si="7"/>
        <v>281</v>
      </c>
      <c r="G32" s="9">
        <v>281</v>
      </c>
      <c r="H32" s="9"/>
      <c r="I32" s="39">
        <f t="shared" si="8"/>
        <v>281</v>
      </c>
      <c r="J32" s="39">
        <v>281</v>
      </c>
      <c r="K32" s="39"/>
      <c r="L32" s="39">
        <v>281</v>
      </c>
      <c r="M32" s="39"/>
      <c r="N32" s="6"/>
      <c r="O32" s="106"/>
      <c r="P32" s="107"/>
      <c r="Q32" s="107"/>
      <c r="R32" s="108"/>
      <c r="S32" s="108"/>
      <c r="T32" s="108"/>
      <c r="U32" s="108"/>
      <c r="V32" s="108"/>
      <c r="W32" s="108"/>
      <c r="X32" s="108"/>
      <c r="Y32" s="108"/>
      <c r="Z32" s="108"/>
      <c r="AA32" s="108"/>
      <c r="AB32" s="108"/>
      <c r="AC32" s="108"/>
      <c r="AD32" s="109"/>
      <c r="AE32" s="80"/>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row>
    <row r="33" spans="1:63" s="20" customFormat="1" ht="31.5" x14ac:dyDescent="0.25">
      <c r="A33" s="31">
        <f t="shared" si="9"/>
        <v>15</v>
      </c>
      <c r="B33" s="7" t="s">
        <v>199</v>
      </c>
      <c r="C33" s="6" t="s">
        <v>25</v>
      </c>
      <c r="D33" s="6" t="s">
        <v>59</v>
      </c>
      <c r="E33" s="4" t="s">
        <v>156</v>
      </c>
      <c r="F33" s="39">
        <f t="shared" si="7"/>
        <v>945</v>
      </c>
      <c r="G33" s="9">
        <v>945</v>
      </c>
      <c r="H33" s="9"/>
      <c r="I33" s="39">
        <f t="shared" si="8"/>
        <v>945</v>
      </c>
      <c r="J33" s="39">
        <v>945</v>
      </c>
      <c r="K33" s="39"/>
      <c r="L33" s="39">
        <v>945</v>
      </c>
      <c r="M33" s="39"/>
      <c r="N33" s="21"/>
      <c r="O33" s="106"/>
      <c r="P33" s="107"/>
      <c r="Q33" s="107"/>
      <c r="R33" s="111"/>
      <c r="S33" s="111"/>
      <c r="T33" s="111"/>
      <c r="U33" s="111"/>
      <c r="V33" s="111"/>
      <c r="W33" s="111"/>
      <c r="X33" s="111"/>
      <c r="Y33" s="111"/>
      <c r="Z33" s="111"/>
      <c r="AA33" s="111"/>
      <c r="AB33" s="111"/>
      <c r="AC33" s="111"/>
      <c r="AD33" s="109"/>
      <c r="AE33" s="101"/>
      <c r="AF33" s="99"/>
      <c r="AG33" s="99"/>
      <c r="AH33" s="99"/>
      <c r="AI33" s="99"/>
      <c r="AJ33" s="99"/>
      <c r="AK33" s="78"/>
      <c r="AL33" s="78"/>
      <c r="AM33" s="78"/>
      <c r="AN33" s="78"/>
      <c r="AO33" s="78"/>
      <c r="AP33" s="78"/>
      <c r="AQ33" s="78"/>
      <c r="AR33" s="78"/>
      <c r="AS33" s="78"/>
      <c r="AT33" s="78"/>
      <c r="AU33" s="78"/>
      <c r="AV33" s="78"/>
      <c r="AW33" s="78"/>
      <c r="AX33" s="78"/>
      <c r="AY33" s="99"/>
      <c r="AZ33" s="99"/>
      <c r="BA33" s="99"/>
      <c r="BB33" s="99"/>
      <c r="BC33" s="99"/>
      <c r="BD33" s="99"/>
      <c r="BE33" s="99"/>
      <c r="BF33" s="99"/>
      <c r="BG33" s="99"/>
      <c r="BH33" s="99"/>
      <c r="BI33" s="99"/>
      <c r="BJ33" s="99"/>
      <c r="BK33" s="99"/>
    </row>
    <row r="34" spans="1:63" ht="47.25" x14ac:dyDescent="0.25">
      <c r="A34" s="19"/>
      <c r="B34" s="53" t="s">
        <v>262</v>
      </c>
      <c r="C34" s="19"/>
      <c r="D34" s="19"/>
      <c r="E34" s="19"/>
      <c r="F34" s="19"/>
      <c r="G34" s="19"/>
      <c r="H34" s="19"/>
      <c r="I34" s="54">
        <f>+SUM(I35:I36)</f>
        <v>1546</v>
      </c>
      <c r="J34" s="54">
        <v>1546</v>
      </c>
      <c r="K34" s="54">
        <v>0</v>
      </c>
      <c r="L34" s="54">
        <v>1546</v>
      </c>
      <c r="M34" s="54">
        <f t="shared" ref="M34" si="10">+SUM(M35:M36)</f>
        <v>0</v>
      </c>
      <c r="N34" s="19"/>
      <c r="O34" s="78"/>
      <c r="P34" s="78"/>
      <c r="Q34" s="78"/>
      <c r="R34" s="78"/>
      <c r="S34" s="78"/>
      <c r="T34" s="78"/>
      <c r="U34" s="78"/>
      <c r="V34" s="78"/>
      <c r="W34" s="78"/>
      <c r="X34" s="78"/>
      <c r="Y34" s="78"/>
      <c r="Z34" s="78"/>
      <c r="AA34" s="78"/>
      <c r="AB34" s="78"/>
      <c r="AC34" s="78"/>
      <c r="AD34" s="79"/>
      <c r="AE34" s="80"/>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row>
    <row r="35" spans="1:63" s="20" customFormat="1" ht="31.5" x14ac:dyDescent="0.25">
      <c r="A35" s="31">
        <f>+A33+1</f>
        <v>16</v>
      </c>
      <c r="B35" s="7" t="s">
        <v>49</v>
      </c>
      <c r="C35" s="6" t="s">
        <v>50</v>
      </c>
      <c r="D35" s="6" t="s">
        <v>51</v>
      </c>
      <c r="E35" s="4" t="s">
        <v>159</v>
      </c>
      <c r="F35" s="39">
        <f>+G35+H35</f>
        <v>667</v>
      </c>
      <c r="G35" s="9">
        <v>667</v>
      </c>
      <c r="H35" s="9"/>
      <c r="I35" s="39">
        <f>+J35+M35</f>
        <v>667</v>
      </c>
      <c r="J35" s="39">
        <v>667</v>
      </c>
      <c r="K35" s="39"/>
      <c r="L35" s="39">
        <v>667</v>
      </c>
      <c r="M35" s="39"/>
      <c r="N35" s="6"/>
      <c r="O35" s="106"/>
      <c r="P35" s="107"/>
      <c r="Q35" s="107"/>
      <c r="R35" s="111"/>
      <c r="S35" s="111"/>
      <c r="T35" s="111"/>
      <c r="U35" s="111"/>
      <c r="V35" s="111"/>
      <c r="W35" s="111"/>
      <c r="X35" s="111"/>
      <c r="Y35" s="111"/>
      <c r="Z35" s="111"/>
      <c r="AA35" s="111"/>
      <c r="AB35" s="111"/>
      <c r="AC35" s="111"/>
      <c r="AD35" s="109"/>
      <c r="AE35" s="101"/>
      <c r="AF35" s="99"/>
      <c r="AG35" s="99"/>
      <c r="AH35" s="99"/>
      <c r="AI35" s="99"/>
      <c r="AJ35" s="99"/>
      <c r="AK35" s="78"/>
      <c r="AL35" s="78"/>
      <c r="AM35" s="78"/>
      <c r="AN35" s="78"/>
      <c r="AO35" s="78"/>
      <c r="AP35" s="78"/>
      <c r="AQ35" s="78"/>
      <c r="AR35" s="78"/>
      <c r="AS35" s="78"/>
      <c r="AT35" s="78"/>
      <c r="AU35" s="78"/>
      <c r="AV35" s="78"/>
      <c r="AW35" s="78"/>
      <c r="AX35" s="78"/>
      <c r="AY35" s="99"/>
      <c r="AZ35" s="99"/>
      <c r="BA35" s="99"/>
      <c r="BB35" s="99"/>
      <c r="BC35" s="99"/>
      <c r="BD35" s="99"/>
      <c r="BE35" s="99"/>
      <c r="BF35" s="99"/>
      <c r="BG35" s="99"/>
      <c r="BH35" s="99"/>
      <c r="BI35" s="99"/>
      <c r="BJ35" s="99"/>
      <c r="BK35" s="99"/>
    </row>
    <row r="36" spans="1:63" s="20" customFormat="1" ht="31.5" x14ac:dyDescent="0.25">
      <c r="A36" s="31">
        <f t="shared" ref="A36" si="11">+A35+1</f>
        <v>17</v>
      </c>
      <c r="B36" s="22" t="s">
        <v>112</v>
      </c>
      <c r="C36" s="23" t="s">
        <v>70</v>
      </c>
      <c r="D36" s="4" t="s">
        <v>113</v>
      </c>
      <c r="E36" s="4" t="s">
        <v>154</v>
      </c>
      <c r="F36" s="39">
        <f>+G36+H36</f>
        <v>879</v>
      </c>
      <c r="G36" s="43">
        <v>879</v>
      </c>
      <c r="H36" s="9"/>
      <c r="I36" s="39">
        <f>+J36+M36</f>
        <v>879</v>
      </c>
      <c r="J36" s="39">
        <v>879</v>
      </c>
      <c r="K36" s="39"/>
      <c r="L36" s="39">
        <v>879</v>
      </c>
      <c r="M36" s="39"/>
      <c r="N36" s="6"/>
      <c r="O36" s="106"/>
      <c r="P36" s="107"/>
      <c r="Q36" s="107"/>
      <c r="R36" s="111"/>
      <c r="S36" s="111"/>
      <c r="T36" s="111"/>
      <c r="U36" s="111"/>
      <c r="V36" s="111"/>
      <c r="W36" s="111"/>
      <c r="X36" s="111"/>
      <c r="Y36" s="111"/>
      <c r="Z36" s="111"/>
      <c r="AA36" s="111"/>
      <c r="AB36" s="111"/>
      <c r="AC36" s="111"/>
      <c r="AD36" s="109"/>
      <c r="AE36" s="101"/>
      <c r="AF36" s="99"/>
      <c r="AG36" s="99"/>
      <c r="AH36" s="99"/>
      <c r="AI36" s="99"/>
      <c r="AJ36" s="99"/>
      <c r="AK36" s="78"/>
      <c r="AL36" s="78"/>
      <c r="AM36" s="78"/>
      <c r="AN36" s="78"/>
      <c r="AO36" s="78"/>
      <c r="AP36" s="78"/>
      <c r="AQ36" s="78"/>
      <c r="AR36" s="78"/>
      <c r="AS36" s="78"/>
      <c r="AT36" s="78"/>
      <c r="AU36" s="78"/>
      <c r="AV36" s="78"/>
      <c r="AW36" s="78"/>
      <c r="AX36" s="78"/>
      <c r="AY36" s="99"/>
      <c r="AZ36" s="99"/>
      <c r="BA36" s="99"/>
      <c r="BB36" s="99"/>
      <c r="BC36" s="99"/>
      <c r="BD36" s="99"/>
      <c r="BE36" s="99"/>
      <c r="BF36" s="99"/>
      <c r="BG36" s="99"/>
      <c r="BH36" s="99"/>
      <c r="BI36" s="99"/>
      <c r="BJ36" s="99"/>
      <c r="BK36" s="99"/>
    </row>
    <row r="37" spans="1:63" x14ac:dyDescent="0.25">
      <c r="A37" s="19"/>
      <c r="B37" s="53" t="s">
        <v>259</v>
      </c>
      <c r="C37" s="19"/>
      <c r="D37" s="19"/>
      <c r="E37" s="19"/>
      <c r="F37" s="19"/>
      <c r="G37" s="19"/>
      <c r="H37" s="19"/>
      <c r="I37" s="54">
        <f t="shared" ref="I37:M37" si="12">+SUM(I38)</f>
        <v>1061</v>
      </c>
      <c r="J37" s="54">
        <v>1061</v>
      </c>
      <c r="K37" s="54">
        <v>0</v>
      </c>
      <c r="L37" s="54">
        <v>1061</v>
      </c>
      <c r="M37" s="54">
        <f t="shared" si="12"/>
        <v>0</v>
      </c>
      <c r="N37" s="19"/>
      <c r="O37" s="78"/>
      <c r="P37" s="78"/>
      <c r="Q37" s="78"/>
      <c r="R37" s="78"/>
      <c r="S37" s="78"/>
      <c r="T37" s="78"/>
      <c r="U37" s="78"/>
      <c r="V37" s="78"/>
      <c r="W37" s="78"/>
      <c r="X37" s="78"/>
      <c r="Y37" s="78"/>
      <c r="Z37" s="78"/>
      <c r="AA37" s="78"/>
      <c r="AB37" s="78"/>
      <c r="AC37" s="78"/>
      <c r="AD37" s="79"/>
      <c r="AE37" s="80"/>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row>
    <row r="38" spans="1:63" s="20" customFormat="1" ht="31.5" x14ac:dyDescent="0.25">
      <c r="A38" s="31">
        <f>+A36+1</f>
        <v>18</v>
      </c>
      <c r="B38" s="22" t="s">
        <v>77</v>
      </c>
      <c r="C38" s="37" t="s">
        <v>186</v>
      </c>
      <c r="D38" s="4" t="s">
        <v>78</v>
      </c>
      <c r="E38" s="4" t="s">
        <v>147</v>
      </c>
      <c r="F38" s="39">
        <f>+G38+H38</f>
        <v>1061</v>
      </c>
      <c r="G38" s="43">
        <v>1061</v>
      </c>
      <c r="H38" s="9"/>
      <c r="I38" s="39">
        <f>+J38+M38</f>
        <v>1061</v>
      </c>
      <c r="J38" s="39">
        <v>1061</v>
      </c>
      <c r="K38" s="39"/>
      <c r="L38" s="39">
        <v>1061</v>
      </c>
      <c r="M38" s="39"/>
      <c r="N38" s="38"/>
      <c r="O38" s="110"/>
      <c r="P38" s="107"/>
      <c r="Q38" s="107"/>
      <c r="R38" s="111"/>
      <c r="S38" s="111"/>
      <c r="T38" s="111"/>
      <c r="U38" s="111"/>
      <c r="V38" s="111"/>
      <c r="W38" s="111"/>
      <c r="X38" s="111"/>
      <c r="Y38" s="111"/>
      <c r="Z38" s="111"/>
      <c r="AA38" s="111"/>
      <c r="AB38" s="111"/>
      <c r="AC38" s="111"/>
      <c r="AD38" s="109"/>
      <c r="AE38" s="101"/>
      <c r="AF38" s="99"/>
      <c r="AG38" s="99"/>
      <c r="AH38" s="99"/>
      <c r="AI38" s="99"/>
      <c r="AJ38" s="99"/>
      <c r="AK38" s="78"/>
      <c r="AL38" s="78"/>
      <c r="AM38" s="78"/>
      <c r="AN38" s="78"/>
      <c r="AO38" s="78"/>
      <c r="AP38" s="78"/>
      <c r="AQ38" s="78"/>
      <c r="AR38" s="78"/>
      <c r="AS38" s="78"/>
      <c r="AT38" s="78"/>
      <c r="AU38" s="78"/>
      <c r="AV38" s="78"/>
      <c r="AW38" s="78"/>
      <c r="AX38" s="78"/>
      <c r="AY38" s="99"/>
      <c r="AZ38" s="99"/>
      <c r="BA38" s="99"/>
      <c r="BB38" s="99"/>
      <c r="BC38" s="99"/>
      <c r="BD38" s="99"/>
      <c r="BE38" s="99"/>
      <c r="BF38" s="99"/>
      <c r="BG38" s="99"/>
      <c r="BH38" s="99"/>
      <c r="BI38" s="99"/>
      <c r="BJ38" s="99"/>
      <c r="BK38" s="99"/>
    </row>
    <row r="39" spans="1:63" x14ac:dyDescent="0.25">
      <c r="A39" s="19"/>
      <c r="B39" s="53" t="s">
        <v>260</v>
      </c>
      <c r="C39" s="19"/>
      <c r="D39" s="19"/>
      <c r="E39" s="19"/>
      <c r="F39" s="19"/>
      <c r="G39" s="19"/>
      <c r="H39" s="19"/>
      <c r="I39" s="54">
        <f t="shared" ref="I39:M39" si="13">+SUM(I40)</f>
        <v>1000</v>
      </c>
      <c r="J39" s="54">
        <v>700</v>
      </c>
      <c r="K39" s="54">
        <v>0</v>
      </c>
      <c r="L39" s="54">
        <v>700</v>
      </c>
      <c r="M39" s="54">
        <f t="shared" si="13"/>
        <v>300</v>
      </c>
      <c r="N39" s="19"/>
      <c r="O39" s="78"/>
      <c r="P39" s="78"/>
      <c r="Q39" s="78"/>
      <c r="R39" s="78"/>
      <c r="S39" s="78"/>
      <c r="T39" s="78"/>
      <c r="U39" s="78"/>
      <c r="V39" s="78"/>
      <c r="W39" s="78"/>
      <c r="X39" s="78"/>
      <c r="Y39" s="78"/>
      <c r="Z39" s="78"/>
      <c r="AA39" s="78"/>
      <c r="AB39" s="78"/>
      <c r="AC39" s="78"/>
      <c r="AD39" s="79"/>
      <c r="AE39" s="80"/>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row>
    <row r="40" spans="1:63" s="20" customFormat="1" ht="31.5" x14ac:dyDescent="0.25">
      <c r="A40" s="31">
        <f>+A38+1</f>
        <v>19</v>
      </c>
      <c r="B40" s="7" t="s">
        <v>57</v>
      </c>
      <c r="C40" s="6" t="s">
        <v>20</v>
      </c>
      <c r="D40" s="6" t="s">
        <v>58</v>
      </c>
      <c r="E40" s="4" t="s">
        <v>238</v>
      </c>
      <c r="F40" s="39">
        <f>+G40+H40</f>
        <v>1000</v>
      </c>
      <c r="G40" s="9">
        <v>700</v>
      </c>
      <c r="H40" s="9">
        <v>300</v>
      </c>
      <c r="I40" s="39">
        <f>+J40+M40</f>
        <v>1000</v>
      </c>
      <c r="J40" s="39">
        <v>700</v>
      </c>
      <c r="K40" s="39"/>
      <c r="L40" s="39">
        <v>700</v>
      </c>
      <c r="M40" s="39">
        <v>300</v>
      </c>
      <c r="N40" s="6" t="s">
        <v>265</v>
      </c>
      <c r="O40" s="106"/>
      <c r="P40" s="107"/>
      <c r="Q40" s="107"/>
      <c r="R40" s="111"/>
      <c r="S40" s="111"/>
      <c r="T40" s="111"/>
      <c r="U40" s="111"/>
      <c r="V40" s="111"/>
      <c r="W40" s="111"/>
      <c r="X40" s="111"/>
      <c r="Y40" s="111"/>
      <c r="Z40" s="111"/>
      <c r="AA40" s="111"/>
      <c r="AB40" s="111"/>
      <c r="AC40" s="111"/>
      <c r="AD40" s="109"/>
      <c r="AE40" s="101"/>
      <c r="AF40" s="99"/>
      <c r="AG40" s="99"/>
      <c r="AH40" s="99"/>
      <c r="AI40" s="99"/>
      <c r="AJ40" s="99"/>
      <c r="AK40" s="78"/>
      <c r="AL40" s="78"/>
      <c r="AM40" s="78"/>
      <c r="AN40" s="78"/>
      <c r="AO40" s="78"/>
      <c r="AP40" s="78"/>
      <c r="AQ40" s="78"/>
      <c r="AR40" s="78"/>
      <c r="AS40" s="78"/>
      <c r="AT40" s="78"/>
      <c r="AU40" s="78"/>
      <c r="AV40" s="78"/>
      <c r="AW40" s="78"/>
      <c r="AX40" s="78"/>
      <c r="AY40" s="99"/>
      <c r="AZ40" s="99"/>
      <c r="BA40" s="99"/>
      <c r="BB40" s="99"/>
      <c r="BC40" s="99"/>
      <c r="BD40" s="99"/>
      <c r="BE40" s="99"/>
      <c r="BF40" s="99"/>
      <c r="BG40" s="99"/>
      <c r="BH40" s="99"/>
      <c r="BI40" s="99"/>
      <c r="BJ40" s="99"/>
      <c r="BK40" s="99"/>
    </row>
    <row r="41" spans="1:63" x14ac:dyDescent="0.25">
      <c r="A41" s="19"/>
      <c r="B41" s="53" t="s">
        <v>261</v>
      </c>
      <c r="C41" s="19"/>
      <c r="D41" s="19"/>
      <c r="E41" s="19"/>
      <c r="F41" s="19"/>
      <c r="G41" s="19"/>
      <c r="H41" s="19"/>
      <c r="I41" s="54">
        <f t="shared" ref="I41:M41" si="14">+SUM(I42)</f>
        <v>975</v>
      </c>
      <c r="J41" s="54">
        <v>975</v>
      </c>
      <c r="K41" s="54">
        <v>0</v>
      </c>
      <c r="L41" s="54">
        <v>975</v>
      </c>
      <c r="M41" s="54">
        <f t="shared" si="14"/>
        <v>0</v>
      </c>
      <c r="N41" s="19"/>
      <c r="O41" s="78"/>
      <c r="P41" s="78"/>
      <c r="Q41" s="78"/>
      <c r="R41" s="78"/>
      <c r="S41" s="78"/>
      <c r="T41" s="78"/>
      <c r="U41" s="78"/>
      <c r="V41" s="78"/>
      <c r="W41" s="78"/>
      <c r="X41" s="78"/>
      <c r="Y41" s="78"/>
      <c r="Z41" s="78"/>
      <c r="AA41" s="78"/>
      <c r="AB41" s="78"/>
      <c r="AC41" s="78"/>
      <c r="AD41" s="79"/>
      <c r="AE41" s="80"/>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row>
    <row r="42" spans="1:63" ht="31.5" x14ac:dyDescent="0.25">
      <c r="A42" s="31">
        <f>+A40+1</f>
        <v>20</v>
      </c>
      <c r="B42" s="1" t="s">
        <v>12</v>
      </c>
      <c r="C42" s="4" t="s">
        <v>13</v>
      </c>
      <c r="D42" s="4" t="s">
        <v>14</v>
      </c>
      <c r="E42" s="4" t="s">
        <v>15</v>
      </c>
      <c r="F42" s="39">
        <f>+G42+H42</f>
        <v>975</v>
      </c>
      <c r="G42" s="9">
        <v>975</v>
      </c>
      <c r="H42" s="9"/>
      <c r="I42" s="39">
        <f>+J42+M42</f>
        <v>975</v>
      </c>
      <c r="J42" s="39">
        <v>975</v>
      </c>
      <c r="K42" s="39"/>
      <c r="L42" s="39">
        <v>975</v>
      </c>
      <c r="M42" s="39"/>
      <c r="N42" s="6"/>
      <c r="O42" s="106"/>
      <c r="P42" s="107"/>
      <c r="Q42" s="107"/>
      <c r="R42" s="108"/>
      <c r="S42" s="108"/>
      <c r="T42" s="108"/>
      <c r="U42" s="108"/>
      <c r="V42" s="108"/>
      <c r="W42" s="108"/>
      <c r="X42" s="108"/>
      <c r="Y42" s="108"/>
      <c r="Z42" s="108"/>
      <c r="AA42" s="108"/>
      <c r="AB42" s="108"/>
      <c r="AC42" s="108"/>
      <c r="AD42" s="109"/>
      <c r="AE42" s="80"/>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row>
    <row r="43" spans="1:63" ht="31.5" x14ac:dyDescent="0.25">
      <c r="A43" s="19"/>
      <c r="B43" s="53" t="s">
        <v>264</v>
      </c>
      <c r="C43" s="19"/>
      <c r="D43" s="19"/>
      <c r="E43" s="19"/>
      <c r="F43" s="19"/>
      <c r="G43" s="19"/>
      <c r="H43" s="19"/>
      <c r="I43" s="54">
        <f>+SUM(I44:I45)</f>
        <v>3478</v>
      </c>
      <c r="J43" s="54">
        <v>3478</v>
      </c>
      <c r="K43" s="54">
        <v>0</v>
      </c>
      <c r="L43" s="54">
        <v>3478</v>
      </c>
      <c r="M43" s="54">
        <f t="shared" ref="M43" si="15">+SUM(M44:M45)</f>
        <v>0</v>
      </c>
      <c r="N43" s="19"/>
      <c r="O43" s="78"/>
      <c r="P43" s="78"/>
      <c r="Q43" s="78"/>
      <c r="R43" s="78"/>
      <c r="S43" s="78"/>
      <c r="T43" s="78"/>
      <c r="U43" s="78"/>
      <c r="V43" s="78"/>
      <c r="W43" s="78"/>
      <c r="X43" s="78"/>
      <c r="Y43" s="78"/>
      <c r="Z43" s="78"/>
      <c r="AA43" s="78"/>
      <c r="AB43" s="78"/>
      <c r="AC43" s="78"/>
      <c r="AD43" s="79"/>
      <c r="AE43" s="80"/>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row>
    <row r="44" spans="1:63" ht="31.5" x14ac:dyDescent="0.25">
      <c r="A44" s="31">
        <f>+A42+1</f>
        <v>21</v>
      </c>
      <c r="B44" s="13" t="s">
        <v>136</v>
      </c>
      <c r="C44" s="23" t="s">
        <v>82</v>
      </c>
      <c r="D44" s="4" t="s">
        <v>140</v>
      </c>
      <c r="E44" s="4" t="s">
        <v>240</v>
      </c>
      <c r="F44" s="39">
        <f>+G44+H44</f>
        <v>3000</v>
      </c>
      <c r="G44" s="42">
        <v>3000</v>
      </c>
      <c r="H44" s="9"/>
      <c r="I44" s="39">
        <f>+J44+M44</f>
        <v>2905</v>
      </c>
      <c r="J44" s="39">
        <v>2905</v>
      </c>
      <c r="K44" s="42"/>
      <c r="L44" s="39">
        <v>2905</v>
      </c>
      <c r="M44" s="42"/>
      <c r="N44" s="6"/>
      <c r="O44" s="106"/>
      <c r="P44" s="107"/>
      <c r="Q44" s="107"/>
      <c r="R44" s="108"/>
      <c r="S44" s="108"/>
      <c r="T44" s="108"/>
      <c r="U44" s="108"/>
      <c r="V44" s="108"/>
      <c r="W44" s="108"/>
      <c r="X44" s="108"/>
      <c r="Y44" s="108"/>
      <c r="Z44" s="108"/>
      <c r="AA44" s="108"/>
      <c r="AB44" s="108"/>
      <c r="AC44" s="108"/>
      <c r="AD44" s="109"/>
      <c r="AE44" s="80"/>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row>
    <row r="45" spans="1:63" s="20" customFormat="1" ht="31.5" x14ac:dyDescent="0.25">
      <c r="A45" s="31">
        <f t="shared" ref="A45" si="16">+A44+1</f>
        <v>22</v>
      </c>
      <c r="B45" s="22" t="s">
        <v>110</v>
      </c>
      <c r="C45" s="23" t="s">
        <v>24</v>
      </c>
      <c r="D45" s="4" t="s">
        <v>111</v>
      </c>
      <c r="E45" s="4" t="s">
        <v>152</v>
      </c>
      <c r="F45" s="39">
        <f t="shared" ref="F45" si="17">+G45+H45</f>
        <v>573</v>
      </c>
      <c r="G45" s="43">
        <v>573</v>
      </c>
      <c r="H45" s="9"/>
      <c r="I45" s="39">
        <f t="shared" ref="I45" si="18">+J45+M45</f>
        <v>573</v>
      </c>
      <c r="J45" s="39">
        <v>573</v>
      </c>
      <c r="K45" s="43"/>
      <c r="L45" s="39">
        <v>573</v>
      </c>
      <c r="M45" s="43"/>
      <c r="N45" s="6"/>
      <c r="O45" s="106"/>
      <c r="P45" s="107"/>
      <c r="Q45" s="107"/>
      <c r="R45" s="111"/>
      <c r="S45" s="111"/>
      <c r="T45" s="111"/>
      <c r="U45" s="111"/>
      <c r="V45" s="111"/>
      <c r="W45" s="111"/>
      <c r="X45" s="111"/>
      <c r="Y45" s="111"/>
      <c r="Z45" s="111"/>
      <c r="AA45" s="111"/>
      <c r="AB45" s="111"/>
      <c r="AC45" s="111"/>
      <c r="AD45" s="109"/>
      <c r="AE45" s="101"/>
      <c r="AF45" s="99"/>
      <c r="AG45" s="99"/>
      <c r="AH45" s="99"/>
      <c r="AI45" s="99"/>
      <c r="AJ45" s="99"/>
      <c r="AK45" s="78"/>
      <c r="AL45" s="78"/>
      <c r="AM45" s="78"/>
      <c r="AN45" s="78"/>
      <c r="AO45" s="78"/>
      <c r="AP45" s="78"/>
      <c r="AQ45" s="78"/>
      <c r="AR45" s="78"/>
      <c r="AS45" s="78"/>
      <c r="AT45" s="78"/>
      <c r="AU45" s="78"/>
      <c r="AV45" s="78"/>
      <c r="AW45" s="78"/>
      <c r="AX45" s="78"/>
      <c r="AY45" s="99"/>
      <c r="AZ45" s="99"/>
      <c r="BA45" s="99"/>
      <c r="BB45" s="99"/>
      <c r="BC45" s="99"/>
      <c r="BD45" s="99"/>
      <c r="BE45" s="99"/>
      <c r="BF45" s="99"/>
      <c r="BG45" s="99"/>
      <c r="BH45" s="99"/>
      <c r="BI45" s="99"/>
      <c r="BJ45" s="99"/>
      <c r="BK45" s="99"/>
    </row>
    <row r="46" spans="1:63" s="48" customFormat="1" ht="47.25" x14ac:dyDescent="0.25">
      <c r="A46" s="49" t="s">
        <v>27</v>
      </c>
      <c r="B46" s="51" t="s">
        <v>254</v>
      </c>
      <c r="C46" s="46"/>
      <c r="D46" s="46"/>
      <c r="E46" s="46"/>
      <c r="F46" s="47">
        <f>+G46+H46</f>
        <v>0</v>
      </c>
      <c r="G46" s="47"/>
      <c r="H46" s="47"/>
      <c r="I46" s="47">
        <f>+J46+M46</f>
        <v>3000</v>
      </c>
      <c r="J46" s="47">
        <v>3000</v>
      </c>
      <c r="K46" s="47"/>
      <c r="L46" s="47">
        <v>3000</v>
      </c>
      <c r="M46" s="47"/>
      <c r="N46" s="46"/>
      <c r="O46" s="102"/>
      <c r="P46" s="102"/>
      <c r="Q46" s="102"/>
      <c r="R46" s="103"/>
      <c r="S46" s="103"/>
      <c r="T46" s="103"/>
      <c r="U46" s="103"/>
      <c r="V46" s="103"/>
      <c r="W46" s="103"/>
      <c r="X46" s="103"/>
      <c r="Y46" s="103"/>
      <c r="Z46" s="103"/>
      <c r="AA46" s="103"/>
      <c r="AB46" s="103"/>
      <c r="AC46" s="103"/>
      <c r="AD46" s="104"/>
      <c r="AE46" s="105"/>
      <c r="AF46" s="103"/>
      <c r="AG46" s="103"/>
      <c r="AH46" s="103"/>
      <c r="AI46" s="103"/>
      <c r="AJ46" s="103"/>
      <c r="AK46" s="78"/>
      <c r="AL46" s="78"/>
      <c r="AM46" s="78"/>
      <c r="AN46" s="78"/>
      <c r="AO46" s="78"/>
      <c r="AP46" s="78"/>
      <c r="AQ46" s="78"/>
      <c r="AR46" s="78"/>
      <c r="AS46" s="78"/>
      <c r="AT46" s="78"/>
      <c r="AU46" s="78"/>
      <c r="AV46" s="78"/>
      <c r="AW46" s="78"/>
      <c r="AX46" s="78"/>
      <c r="AY46" s="103"/>
      <c r="AZ46" s="103"/>
      <c r="BA46" s="103"/>
      <c r="BB46" s="103"/>
      <c r="BC46" s="103"/>
      <c r="BD46" s="103"/>
      <c r="BE46" s="103"/>
      <c r="BF46" s="103"/>
      <c r="BG46" s="103"/>
      <c r="BH46" s="103"/>
      <c r="BI46" s="103"/>
      <c r="BJ46" s="103"/>
      <c r="BK46" s="103"/>
    </row>
    <row r="47" spans="1:63" s="20" customFormat="1" x14ac:dyDescent="0.25">
      <c r="A47" s="45" t="s">
        <v>163</v>
      </c>
      <c r="B47" s="10" t="s">
        <v>249</v>
      </c>
      <c r="C47" s="45"/>
      <c r="D47" s="45"/>
      <c r="E47" s="45"/>
      <c r="F47" s="52">
        <f>+G47+H47</f>
        <v>0</v>
      </c>
      <c r="G47" s="52"/>
      <c r="H47" s="52"/>
      <c r="I47" s="52">
        <f>+J47+M47</f>
        <v>12178</v>
      </c>
      <c r="J47" s="52">
        <v>12178</v>
      </c>
      <c r="K47" s="52">
        <v>12178</v>
      </c>
      <c r="L47" s="52"/>
      <c r="M47" s="52"/>
      <c r="N47" s="45"/>
      <c r="O47" s="98"/>
      <c r="P47" s="98"/>
      <c r="Q47" s="98"/>
      <c r="R47" s="99"/>
      <c r="S47" s="99"/>
      <c r="T47" s="99"/>
      <c r="U47" s="99"/>
      <c r="V47" s="99"/>
      <c r="W47" s="99"/>
      <c r="X47" s="99"/>
      <c r="Y47" s="99"/>
      <c r="Z47" s="99"/>
      <c r="AA47" s="99"/>
      <c r="AB47" s="99"/>
      <c r="AC47" s="99"/>
      <c r="AD47" s="100"/>
      <c r="AE47" s="101"/>
      <c r="AF47" s="99"/>
      <c r="AG47" s="99"/>
      <c r="AH47" s="99"/>
      <c r="AI47" s="99"/>
      <c r="AJ47" s="99"/>
      <c r="AK47" s="78"/>
      <c r="AL47" s="78"/>
      <c r="AM47" s="78"/>
      <c r="AN47" s="78"/>
      <c r="AO47" s="78"/>
      <c r="AP47" s="78"/>
      <c r="AQ47" s="78"/>
      <c r="AR47" s="78"/>
      <c r="AS47" s="78"/>
      <c r="AT47" s="78"/>
      <c r="AU47" s="78"/>
      <c r="AV47" s="78"/>
      <c r="AW47" s="78"/>
      <c r="AX47" s="78"/>
      <c r="AY47" s="99"/>
      <c r="AZ47" s="99"/>
      <c r="BA47" s="99"/>
      <c r="BB47" s="99"/>
      <c r="BC47" s="99"/>
      <c r="BD47" s="99"/>
      <c r="BE47" s="99"/>
      <c r="BF47" s="99"/>
      <c r="BG47" s="99"/>
      <c r="BH47" s="99"/>
      <c r="BI47" s="99"/>
      <c r="BJ47" s="99"/>
      <c r="BK47" s="99"/>
    </row>
    <row r="48" spans="1:63" s="29" customFormat="1" ht="47.25" x14ac:dyDescent="0.25">
      <c r="A48" s="28" t="s">
        <v>28</v>
      </c>
      <c r="B48" s="30" t="s">
        <v>248</v>
      </c>
      <c r="C48" s="28"/>
      <c r="D48" s="28"/>
      <c r="E48" s="28"/>
      <c r="F48" s="41">
        <f t="shared" ref="F48:M48" si="19">+F49+F59+F67+F81+F96</f>
        <v>309834</v>
      </c>
      <c r="G48" s="41">
        <f t="shared" si="19"/>
        <v>289837</v>
      </c>
      <c r="H48" s="41">
        <f t="shared" si="19"/>
        <v>19997</v>
      </c>
      <c r="I48" s="41">
        <f t="shared" si="19"/>
        <v>137941</v>
      </c>
      <c r="J48" s="41">
        <v>117944</v>
      </c>
      <c r="K48" s="41">
        <v>19699</v>
      </c>
      <c r="L48" s="41">
        <v>98245</v>
      </c>
      <c r="M48" s="41">
        <f t="shared" si="19"/>
        <v>19997</v>
      </c>
      <c r="N48" s="28"/>
      <c r="O48" s="94"/>
      <c r="P48" s="94"/>
      <c r="Q48" s="94"/>
      <c r="R48" s="95"/>
      <c r="S48" s="95"/>
      <c r="T48" s="95"/>
      <c r="U48" s="95"/>
      <c r="V48" s="95"/>
      <c r="W48" s="95"/>
      <c r="X48" s="95"/>
      <c r="Y48" s="95"/>
      <c r="Z48" s="95"/>
      <c r="AA48" s="95"/>
      <c r="AB48" s="95"/>
      <c r="AC48" s="95"/>
      <c r="AD48" s="96"/>
      <c r="AE48" s="97"/>
      <c r="AF48" s="95"/>
      <c r="AG48" s="95"/>
      <c r="AH48" s="95"/>
      <c r="AI48" s="95"/>
      <c r="AJ48" s="95"/>
      <c r="AK48" s="78"/>
      <c r="AL48" s="78"/>
      <c r="AM48" s="78"/>
      <c r="AN48" s="78"/>
      <c r="AO48" s="78"/>
      <c r="AP48" s="78"/>
      <c r="AQ48" s="78"/>
      <c r="AR48" s="78"/>
      <c r="AS48" s="78"/>
      <c r="AT48" s="78"/>
      <c r="AU48" s="78"/>
      <c r="AV48" s="78"/>
      <c r="AW48" s="78"/>
      <c r="AX48" s="78"/>
      <c r="AY48" s="95"/>
      <c r="AZ48" s="95"/>
      <c r="BA48" s="95"/>
      <c r="BB48" s="95"/>
      <c r="BC48" s="95"/>
      <c r="BD48" s="95"/>
      <c r="BE48" s="95"/>
      <c r="BF48" s="95"/>
      <c r="BG48" s="95"/>
      <c r="BH48" s="95"/>
      <c r="BI48" s="95"/>
      <c r="BJ48" s="95"/>
      <c r="BK48" s="95"/>
    </row>
    <row r="49" spans="1:63" s="20" customFormat="1" ht="18.75" x14ac:dyDescent="0.25">
      <c r="A49" s="3" t="s">
        <v>162</v>
      </c>
      <c r="B49" s="10" t="s">
        <v>239</v>
      </c>
      <c r="C49" s="11"/>
      <c r="D49" s="11"/>
      <c r="E49" s="11"/>
      <c r="F49" s="12">
        <f>+SUM(F51:F58)</f>
        <v>23387</v>
      </c>
      <c r="G49" s="12">
        <f>+SUM(G51:G58)</f>
        <v>22742</v>
      </c>
      <c r="H49" s="12">
        <f>+SUM(H51:H58)</f>
        <v>645</v>
      </c>
      <c r="I49" s="55">
        <f>+I50+I53+I56</f>
        <v>21849</v>
      </c>
      <c r="J49" s="55">
        <v>21204</v>
      </c>
      <c r="K49" s="55">
        <v>19699</v>
      </c>
      <c r="L49" s="55">
        <v>1505</v>
      </c>
      <c r="M49" s="55">
        <f t="shared" ref="M49" si="20">+M50+M53+M56</f>
        <v>645</v>
      </c>
      <c r="N49" s="8"/>
      <c r="O49" s="113"/>
      <c r="P49" s="113"/>
      <c r="Q49" s="107"/>
      <c r="R49" s="111"/>
      <c r="S49" s="111"/>
      <c r="T49" s="111"/>
      <c r="U49" s="111"/>
      <c r="V49" s="111"/>
      <c r="W49" s="111"/>
      <c r="X49" s="111"/>
      <c r="Y49" s="111"/>
      <c r="Z49" s="111"/>
      <c r="AA49" s="111"/>
      <c r="AB49" s="111"/>
      <c r="AC49" s="111"/>
      <c r="AD49" s="114"/>
      <c r="AE49" s="101"/>
      <c r="AF49" s="99"/>
      <c r="AG49" s="99"/>
      <c r="AH49" s="99"/>
      <c r="AI49" s="99"/>
      <c r="AJ49" s="99"/>
      <c r="AK49" s="78"/>
      <c r="AL49" s="78"/>
      <c r="AM49" s="78"/>
      <c r="AN49" s="78"/>
      <c r="AO49" s="78"/>
      <c r="AP49" s="78"/>
      <c r="AQ49" s="78"/>
      <c r="AR49" s="78"/>
      <c r="AS49" s="78"/>
      <c r="AT49" s="78"/>
      <c r="AU49" s="78"/>
      <c r="AV49" s="78"/>
      <c r="AW49" s="78"/>
      <c r="AX49" s="78"/>
      <c r="AY49" s="99"/>
      <c r="AZ49" s="99"/>
      <c r="BA49" s="99"/>
      <c r="BB49" s="99"/>
      <c r="BC49" s="99"/>
      <c r="BD49" s="99"/>
      <c r="BE49" s="99"/>
      <c r="BF49" s="99"/>
      <c r="BG49" s="99"/>
      <c r="BH49" s="99"/>
      <c r="BI49" s="99"/>
      <c r="BJ49" s="99"/>
      <c r="BK49" s="99"/>
    </row>
    <row r="50" spans="1:63" x14ac:dyDescent="0.25">
      <c r="A50" s="19"/>
      <c r="B50" s="53" t="s">
        <v>257</v>
      </c>
      <c r="C50" s="53"/>
      <c r="D50" s="53"/>
      <c r="E50" s="53"/>
      <c r="F50" s="53"/>
      <c r="G50" s="53"/>
      <c r="H50" s="53"/>
      <c r="I50" s="56">
        <f>+SUM(I51:I52)</f>
        <v>17299</v>
      </c>
      <c r="J50" s="56">
        <v>17299</v>
      </c>
      <c r="K50" s="56">
        <v>17299</v>
      </c>
      <c r="L50" s="56">
        <v>0</v>
      </c>
      <c r="M50" s="56">
        <f t="shared" ref="M50" si="21">+SUM(M51:M52)</f>
        <v>0</v>
      </c>
      <c r="N50" s="53"/>
      <c r="O50" s="78"/>
      <c r="P50" s="78"/>
      <c r="Q50" s="78"/>
      <c r="R50" s="78"/>
      <c r="S50" s="78"/>
      <c r="T50" s="78"/>
      <c r="U50" s="78"/>
      <c r="V50" s="78"/>
      <c r="W50" s="78"/>
      <c r="X50" s="78"/>
      <c r="Y50" s="78"/>
      <c r="Z50" s="78"/>
      <c r="AA50" s="78"/>
      <c r="AB50" s="78"/>
      <c r="AC50" s="78"/>
      <c r="AD50" s="79"/>
      <c r="AE50" s="80"/>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row>
    <row r="51" spans="1:63" ht="31.5" x14ac:dyDescent="0.25">
      <c r="A51" s="31">
        <v>1</v>
      </c>
      <c r="B51" s="25" t="s">
        <v>47</v>
      </c>
      <c r="C51" s="26" t="s">
        <v>9</v>
      </c>
      <c r="D51" s="26" t="s">
        <v>48</v>
      </c>
      <c r="E51" s="4"/>
      <c r="F51" s="39">
        <f>+G51+H51</f>
        <v>17300</v>
      </c>
      <c r="G51" s="27">
        <v>17300</v>
      </c>
      <c r="H51" s="9"/>
      <c r="I51" s="39">
        <f>+J51+M51</f>
        <v>15807</v>
      </c>
      <c r="J51" s="39">
        <v>15807</v>
      </c>
      <c r="K51" s="27">
        <v>15807</v>
      </c>
      <c r="L51" s="39"/>
      <c r="M51" s="27"/>
      <c r="N51" s="26"/>
      <c r="O51" s="115"/>
      <c r="P51" s="115"/>
      <c r="Q51" s="107"/>
      <c r="R51" s="108"/>
      <c r="S51" s="108"/>
      <c r="T51" s="108"/>
      <c r="U51" s="108"/>
      <c r="V51" s="108"/>
      <c r="W51" s="108"/>
      <c r="X51" s="108"/>
      <c r="Y51" s="108"/>
      <c r="Z51" s="108"/>
      <c r="AA51" s="108"/>
      <c r="AB51" s="108"/>
      <c r="AC51" s="108"/>
      <c r="AD51" s="109"/>
      <c r="AE51" s="80"/>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row>
    <row r="52" spans="1:63" ht="31.5" x14ac:dyDescent="0.25">
      <c r="A52" s="31">
        <f>+A51+1</f>
        <v>2</v>
      </c>
      <c r="B52" s="2" t="s">
        <v>39</v>
      </c>
      <c r="C52" s="4" t="s">
        <v>22</v>
      </c>
      <c r="D52" s="4" t="s">
        <v>40</v>
      </c>
      <c r="E52" s="4"/>
      <c r="F52" s="39">
        <f t="shared" ref="F52" si="22">+G52+H52</f>
        <v>1537</v>
      </c>
      <c r="G52" s="9">
        <v>1537</v>
      </c>
      <c r="H52" s="9"/>
      <c r="I52" s="39">
        <f t="shared" ref="I52" si="23">+J52+M52</f>
        <v>1492</v>
      </c>
      <c r="J52" s="39">
        <v>1492</v>
      </c>
      <c r="K52" s="27">
        <v>1492</v>
      </c>
      <c r="L52" s="39"/>
      <c r="M52" s="9"/>
      <c r="N52" s="6"/>
      <c r="O52" s="106"/>
      <c r="P52" s="106"/>
      <c r="Q52" s="107"/>
      <c r="R52" s="108"/>
      <c r="S52" s="108"/>
      <c r="T52" s="108"/>
      <c r="U52" s="108"/>
      <c r="V52" s="108"/>
      <c r="W52" s="108"/>
      <c r="X52" s="108"/>
      <c r="Y52" s="108"/>
      <c r="Z52" s="108"/>
      <c r="AA52" s="108"/>
      <c r="AB52" s="108"/>
      <c r="AC52" s="108"/>
      <c r="AD52" s="109"/>
      <c r="AE52" s="80"/>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row>
    <row r="53" spans="1:63" x14ac:dyDescent="0.25">
      <c r="A53" s="19"/>
      <c r="B53" s="53" t="s">
        <v>258</v>
      </c>
      <c r="C53" s="53"/>
      <c r="D53" s="53"/>
      <c r="E53" s="53"/>
      <c r="F53" s="53"/>
      <c r="G53" s="53"/>
      <c r="H53" s="53"/>
      <c r="I53" s="56">
        <f t="shared" ref="I53:M53" si="24">+SUM(I54:I55)</f>
        <v>2400</v>
      </c>
      <c r="J53" s="56">
        <v>2400</v>
      </c>
      <c r="K53" s="56">
        <v>2400</v>
      </c>
      <c r="L53" s="56">
        <v>0</v>
      </c>
      <c r="M53" s="56">
        <f t="shared" si="24"/>
        <v>0</v>
      </c>
      <c r="N53" s="53"/>
      <c r="O53" s="78"/>
      <c r="P53" s="78"/>
      <c r="Q53" s="78"/>
      <c r="R53" s="78"/>
      <c r="S53" s="78"/>
      <c r="T53" s="78"/>
      <c r="U53" s="78"/>
      <c r="V53" s="78"/>
      <c r="W53" s="78"/>
      <c r="X53" s="78"/>
      <c r="Y53" s="78"/>
      <c r="Z53" s="78"/>
      <c r="AA53" s="78"/>
      <c r="AB53" s="78"/>
      <c r="AC53" s="78"/>
      <c r="AD53" s="79"/>
      <c r="AE53" s="80"/>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row>
    <row r="54" spans="1:63" ht="63" x14ac:dyDescent="0.25">
      <c r="A54" s="31">
        <f>+A52+1</f>
        <v>3</v>
      </c>
      <c r="B54" s="5" t="s">
        <v>37</v>
      </c>
      <c r="C54" s="4" t="s">
        <v>23</v>
      </c>
      <c r="D54" s="4" t="s">
        <v>38</v>
      </c>
      <c r="E54" s="4"/>
      <c r="F54" s="39">
        <f>+G54+H54</f>
        <v>1200</v>
      </c>
      <c r="G54" s="9">
        <v>1200</v>
      </c>
      <c r="H54" s="9"/>
      <c r="I54" s="39">
        <f>+J54+M54</f>
        <v>1200</v>
      </c>
      <c r="J54" s="39">
        <v>1200</v>
      </c>
      <c r="K54" s="27">
        <v>1200</v>
      </c>
      <c r="L54" s="39"/>
      <c r="M54" s="9"/>
      <c r="N54" s="6"/>
      <c r="O54" s="106"/>
      <c r="P54" s="106"/>
      <c r="Q54" s="107"/>
      <c r="R54" s="108"/>
      <c r="S54" s="108"/>
      <c r="T54" s="108"/>
      <c r="U54" s="108"/>
      <c r="V54" s="108"/>
      <c r="W54" s="108"/>
      <c r="X54" s="108"/>
      <c r="Y54" s="108"/>
      <c r="Z54" s="108"/>
      <c r="AA54" s="108"/>
      <c r="AB54" s="108"/>
      <c r="AC54" s="108"/>
      <c r="AD54" s="109"/>
      <c r="AE54" s="80"/>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row>
    <row r="55" spans="1:63" ht="31.5" x14ac:dyDescent="0.25">
      <c r="A55" s="31">
        <f t="shared" ref="A55" si="25">+A54+1</f>
        <v>4</v>
      </c>
      <c r="B55" s="5" t="s">
        <v>41</v>
      </c>
      <c r="C55" s="4" t="s">
        <v>24</v>
      </c>
      <c r="D55" s="4" t="s">
        <v>42</v>
      </c>
      <c r="E55" s="4"/>
      <c r="F55" s="39">
        <f>+G55+H55</f>
        <v>1200</v>
      </c>
      <c r="G55" s="9">
        <v>1200</v>
      </c>
      <c r="H55" s="9"/>
      <c r="I55" s="39">
        <f>+J55+M55</f>
        <v>1200</v>
      </c>
      <c r="J55" s="39">
        <v>1200</v>
      </c>
      <c r="K55" s="27">
        <v>1200</v>
      </c>
      <c r="L55" s="39"/>
      <c r="M55" s="9"/>
      <c r="N55" s="6"/>
      <c r="O55" s="106"/>
      <c r="P55" s="106"/>
      <c r="Q55" s="107"/>
      <c r="R55" s="108"/>
      <c r="S55" s="108"/>
      <c r="T55" s="108"/>
      <c r="U55" s="108"/>
      <c r="V55" s="108"/>
      <c r="W55" s="108"/>
      <c r="X55" s="108"/>
      <c r="Y55" s="108"/>
      <c r="Z55" s="108"/>
      <c r="AA55" s="108"/>
      <c r="AB55" s="108"/>
      <c r="AC55" s="108"/>
      <c r="AD55" s="109"/>
      <c r="AE55" s="80"/>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row>
    <row r="56" spans="1:63" x14ac:dyDescent="0.25">
      <c r="A56" s="19"/>
      <c r="B56" s="53" t="s">
        <v>260</v>
      </c>
      <c r="C56" s="53"/>
      <c r="D56" s="53"/>
      <c r="E56" s="53"/>
      <c r="F56" s="53"/>
      <c r="G56" s="53"/>
      <c r="H56" s="53"/>
      <c r="I56" s="56">
        <f>+SUM(I57:I58)</f>
        <v>2150</v>
      </c>
      <c r="J56" s="56">
        <v>1505</v>
      </c>
      <c r="K56" s="56">
        <v>0</v>
      </c>
      <c r="L56" s="56">
        <v>1505</v>
      </c>
      <c r="M56" s="56">
        <f>+SUM(M57:M58)</f>
        <v>645</v>
      </c>
      <c r="N56" s="53"/>
      <c r="O56" s="78"/>
      <c r="P56" s="78"/>
      <c r="Q56" s="78"/>
      <c r="R56" s="78"/>
      <c r="S56" s="78"/>
      <c r="T56" s="78"/>
      <c r="U56" s="78"/>
      <c r="V56" s="78"/>
      <c r="W56" s="78"/>
      <c r="X56" s="78"/>
      <c r="Y56" s="78"/>
      <c r="Z56" s="78"/>
      <c r="AA56" s="78"/>
      <c r="AB56" s="78"/>
      <c r="AC56" s="78"/>
      <c r="AD56" s="79"/>
      <c r="AE56" s="80"/>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row>
    <row r="57" spans="1:63" s="20" customFormat="1" ht="63" x14ac:dyDescent="0.25">
      <c r="A57" s="31">
        <f>+A55+1</f>
        <v>5</v>
      </c>
      <c r="B57" s="7" t="s">
        <v>52</v>
      </c>
      <c r="C57" s="6" t="s">
        <v>20</v>
      </c>
      <c r="D57" s="6" t="s">
        <v>53</v>
      </c>
      <c r="E57" s="4" t="s">
        <v>160</v>
      </c>
      <c r="F57" s="39">
        <f t="shared" ref="F57:F58" si="26">+G57+H57</f>
        <v>1000</v>
      </c>
      <c r="G57" s="9">
        <v>700</v>
      </c>
      <c r="H57" s="9">
        <v>300</v>
      </c>
      <c r="I57" s="39">
        <f t="shared" ref="I57:I58" si="27">+J57+M57</f>
        <v>1000</v>
      </c>
      <c r="J57" s="39">
        <v>700</v>
      </c>
      <c r="K57" s="27"/>
      <c r="L57" s="27">
        <v>700</v>
      </c>
      <c r="M57" s="9">
        <v>300</v>
      </c>
      <c r="N57" s="6" t="s">
        <v>54</v>
      </c>
      <c r="O57" s="106"/>
      <c r="P57" s="107"/>
      <c r="Q57" s="107"/>
      <c r="R57" s="111"/>
      <c r="S57" s="111"/>
      <c r="T57" s="111"/>
      <c r="U57" s="111"/>
      <c r="V57" s="111"/>
      <c r="W57" s="111"/>
      <c r="X57" s="111"/>
      <c r="Y57" s="111"/>
      <c r="Z57" s="111"/>
      <c r="AA57" s="111"/>
      <c r="AB57" s="111"/>
      <c r="AC57" s="111"/>
      <c r="AD57" s="109"/>
      <c r="AE57" s="101"/>
      <c r="AF57" s="99"/>
      <c r="AG57" s="99"/>
      <c r="AH57" s="99"/>
      <c r="AI57" s="99"/>
      <c r="AJ57" s="99"/>
      <c r="AK57" s="78"/>
      <c r="AL57" s="78"/>
      <c r="AM57" s="78"/>
      <c r="AN57" s="78"/>
      <c r="AO57" s="78"/>
      <c r="AP57" s="78"/>
      <c r="AQ57" s="78"/>
      <c r="AR57" s="78"/>
      <c r="AS57" s="78"/>
      <c r="AT57" s="78"/>
      <c r="AU57" s="78"/>
      <c r="AV57" s="78"/>
      <c r="AW57" s="78"/>
      <c r="AX57" s="78"/>
      <c r="AY57" s="99"/>
      <c r="AZ57" s="99"/>
      <c r="BA57" s="99"/>
      <c r="BB57" s="99"/>
      <c r="BC57" s="99"/>
      <c r="BD57" s="99"/>
      <c r="BE57" s="99"/>
      <c r="BF57" s="99"/>
      <c r="BG57" s="99"/>
      <c r="BH57" s="99"/>
      <c r="BI57" s="99"/>
      <c r="BJ57" s="99"/>
      <c r="BK57" s="99"/>
    </row>
    <row r="58" spans="1:63" s="20" customFormat="1" ht="63" x14ac:dyDescent="0.25">
      <c r="A58" s="31">
        <f t="shared" ref="A58" si="28">+A57+1</f>
        <v>6</v>
      </c>
      <c r="B58" s="7" t="s">
        <v>55</v>
      </c>
      <c r="C58" s="6" t="s">
        <v>20</v>
      </c>
      <c r="D58" s="6" t="s">
        <v>56</v>
      </c>
      <c r="E58" s="4" t="s">
        <v>161</v>
      </c>
      <c r="F58" s="39">
        <f t="shared" si="26"/>
        <v>1150</v>
      </c>
      <c r="G58" s="9">
        <v>805</v>
      </c>
      <c r="H58" s="9">
        <v>345</v>
      </c>
      <c r="I58" s="39">
        <f t="shared" si="27"/>
        <v>1150</v>
      </c>
      <c r="J58" s="39">
        <v>805</v>
      </c>
      <c r="K58" s="27"/>
      <c r="L58" s="27">
        <v>805</v>
      </c>
      <c r="M58" s="9">
        <v>345</v>
      </c>
      <c r="N58" s="6" t="s">
        <v>54</v>
      </c>
      <c r="O58" s="106"/>
      <c r="P58" s="107"/>
      <c r="Q58" s="107"/>
      <c r="R58" s="111"/>
      <c r="S58" s="111"/>
      <c r="T58" s="111"/>
      <c r="U58" s="111"/>
      <c r="V58" s="111"/>
      <c r="W58" s="111"/>
      <c r="X58" s="111"/>
      <c r="Y58" s="111"/>
      <c r="Z58" s="111"/>
      <c r="AA58" s="111"/>
      <c r="AB58" s="111"/>
      <c r="AC58" s="111"/>
      <c r="AD58" s="109"/>
      <c r="AE58" s="101"/>
      <c r="AF58" s="99"/>
      <c r="AG58" s="99"/>
      <c r="AH58" s="99"/>
      <c r="AI58" s="99"/>
      <c r="AJ58" s="99"/>
      <c r="AK58" s="78"/>
      <c r="AL58" s="78"/>
      <c r="AM58" s="78"/>
      <c r="AN58" s="78"/>
      <c r="AO58" s="78"/>
      <c r="AP58" s="78"/>
      <c r="AQ58" s="78"/>
      <c r="AR58" s="78"/>
      <c r="AS58" s="78"/>
      <c r="AT58" s="78"/>
      <c r="AU58" s="78"/>
      <c r="AV58" s="78"/>
      <c r="AW58" s="78"/>
      <c r="AX58" s="78"/>
      <c r="AY58" s="99"/>
      <c r="AZ58" s="99"/>
      <c r="BA58" s="99"/>
      <c r="BB58" s="99"/>
      <c r="BC58" s="99"/>
      <c r="BD58" s="99"/>
      <c r="BE58" s="99"/>
      <c r="BF58" s="99"/>
      <c r="BG58" s="99"/>
      <c r="BH58" s="99"/>
      <c r="BI58" s="99"/>
      <c r="BJ58" s="99"/>
      <c r="BK58" s="99"/>
    </row>
    <row r="59" spans="1:63" s="20" customFormat="1" ht="18.75" x14ac:dyDescent="0.25">
      <c r="A59" s="3" t="s">
        <v>163</v>
      </c>
      <c r="B59" s="10" t="s">
        <v>60</v>
      </c>
      <c r="C59" s="11"/>
      <c r="D59" s="11"/>
      <c r="E59" s="11"/>
      <c r="F59" s="12">
        <f>+SUM(F61:F66)</f>
        <v>39542</v>
      </c>
      <c r="G59" s="12">
        <f>+SUM(G61:G66)</f>
        <v>39542</v>
      </c>
      <c r="H59" s="12">
        <f>+SUM(H61:H66)</f>
        <v>0</v>
      </c>
      <c r="I59" s="55">
        <f>+I60+I62+I64</f>
        <v>9542</v>
      </c>
      <c r="J59" s="55">
        <v>9542</v>
      </c>
      <c r="K59" s="55">
        <v>0</v>
      </c>
      <c r="L59" s="55">
        <v>9542</v>
      </c>
      <c r="M59" s="55">
        <f t="shared" ref="M59" si="29">+M60+M62+M64</f>
        <v>0</v>
      </c>
      <c r="N59" s="8"/>
      <c r="O59" s="113"/>
      <c r="P59" s="113"/>
      <c r="Q59" s="107"/>
      <c r="R59" s="111"/>
      <c r="S59" s="111"/>
      <c r="T59" s="111"/>
      <c r="U59" s="111"/>
      <c r="V59" s="111"/>
      <c r="W59" s="111"/>
      <c r="X59" s="111"/>
      <c r="Y59" s="111"/>
      <c r="Z59" s="111"/>
      <c r="AA59" s="111"/>
      <c r="AB59" s="111"/>
      <c r="AC59" s="111"/>
      <c r="AD59" s="114"/>
      <c r="AE59" s="101"/>
      <c r="AF59" s="99"/>
      <c r="AG59" s="99"/>
      <c r="AH59" s="99"/>
      <c r="AI59" s="99"/>
      <c r="AJ59" s="99"/>
      <c r="AK59" s="78"/>
      <c r="AL59" s="78"/>
      <c r="AM59" s="78"/>
      <c r="AN59" s="78"/>
      <c r="AO59" s="78"/>
      <c r="AP59" s="78"/>
      <c r="AQ59" s="78"/>
      <c r="AR59" s="78"/>
      <c r="AS59" s="78"/>
      <c r="AT59" s="78"/>
      <c r="AU59" s="78"/>
      <c r="AV59" s="78"/>
      <c r="AW59" s="78"/>
      <c r="AX59" s="78"/>
      <c r="AY59" s="99"/>
      <c r="AZ59" s="99"/>
      <c r="BA59" s="99"/>
      <c r="BB59" s="99"/>
      <c r="BC59" s="99"/>
      <c r="BD59" s="99"/>
      <c r="BE59" s="99"/>
      <c r="BF59" s="99"/>
      <c r="BG59" s="99"/>
      <c r="BH59" s="99"/>
      <c r="BI59" s="99"/>
      <c r="BJ59" s="99"/>
      <c r="BK59" s="99"/>
    </row>
    <row r="60" spans="1:63" x14ac:dyDescent="0.25">
      <c r="A60" s="19"/>
      <c r="B60" s="53" t="s">
        <v>256</v>
      </c>
      <c r="C60" s="53"/>
      <c r="D60" s="53"/>
      <c r="E60" s="53"/>
      <c r="F60" s="53"/>
      <c r="G60" s="53"/>
      <c r="H60" s="53"/>
      <c r="I60" s="56">
        <f>+SUM(I61)</f>
        <v>1000</v>
      </c>
      <c r="J60" s="56">
        <v>1000</v>
      </c>
      <c r="K60" s="56">
        <v>0</v>
      </c>
      <c r="L60" s="56">
        <v>1000</v>
      </c>
      <c r="M60" s="56">
        <f t="shared" ref="M60" si="30">+SUM(M61)</f>
        <v>0</v>
      </c>
      <c r="N60" s="53"/>
      <c r="O60" s="78"/>
      <c r="P60" s="78"/>
      <c r="Q60" s="78"/>
      <c r="R60" s="78"/>
      <c r="S60" s="78"/>
      <c r="T60" s="78"/>
      <c r="U60" s="78"/>
      <c r="V60" s="78"/>
      <c r="W60" s="78"/>
      <c r="X60" s="78"/>
      <c r="Y60" s="78"/>
      <c r="Z60" s="78"/>
      <c r="AA60" s="78"/>
      <c r="AB60" s="78"/>
      <c r="AC60" s="78"/>
      <c r="AD60" s="79"/>
      <c r="AE60" s="80"/>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row>
    <row r="61" spans="1:63" s="20" customFormat="1" ht="47.25" x14ac:dyDescent="0.25">
      <c r="A61" s="31">
        <f>+A58+1</f>
        <v>7</v>
      </c>
      <c r="B61" s="22" t="s">
        <v>61</v>
      </c>
      <c r="C61" s="4" t="s">
        <v>9</v>
      </c>
      <c r="D61" s="4" t="s">
        <v>62</v>
      </c>
      <c r="E61" s="4"/>
      <c r="F61" s="39">
        <f>+G61+H61</f>
        <v>31000</v>
      </c>
      <c r="G61" s="43">
        <v>31000</v>
      </c>
      <c r="H61" s="9"/>
      <c r="I61" s="39">
        <f>+J61+M61</f>
        <v>1000</v>
      </c>
      <c r="J61" s="39">
        <v>1000</v>
      </c>
      <c r="K61" s="43"/>
      <c r="L61" s="39">
        <v>1000</v>
      </c>
      <c r="M61" s="43"/>
      <c r="N61" s="61" t="s">
        <v>269</v>
      </c>
      <c r="O61" s="110"/>
      <c r="P61" s="110"/>
      <c r="Q61" s="107"/>
      <c r="R61" s="111"/>
      <c r="S61" s="111"/>
      <c r="T61" s="111"/>
      <c r="U61" s="111"/>
      <c r="V61" s="111"/>
      <c r="W61" s="111"/>
      <c r="X61" s="111"/>
      <c r="Y61" s="111"/>
      <c r="Z61" s="111"/>
      <c r="AA61" s="111"/>
      <c r="AB61" s="111"/>
      <c r="AC61" s="111"/>
      <c r="AD61" s="114"/>
      <c r="AE61" s="101"/>
      <c r="AF61" s="99"/>
      <c r="AG61" s="99"/>
      <c r="AH61" s="99"/>
      <c r="AI61" s="99"/>
      <c r="AJ61" s="99"/>
      <c r="AK61" s="78"/>
      <c r="AL61" s="78"/>
      <c r="AM61" s="78"/>
      <c r="AN61" s="78"/>
      <c r="AO61" s="78"/>
      <c r="AP61" s="78"/>
      <c r="AQ61" s="78"/>
      <c r="AR61" s="78"/>
      <c r="AS61" s="78"/>
      <c r="AT61" s="78"/>
      <c r="AU61" s="78"/>
      <c r="AV61" s="78"/>
      <c r="AW61" s="78"/>
      <c r="AX61" s="78"/>
      <c r="AY61" s="99"/>
      <c r="AZ61" s="99"/>
      <c r="BA61" s="99"/>
      <c r="BB61" s="99"/>
      <c r="BC61" s="99"/>
      <c r="BD61" s="99"/>
      <c r="BE61" s="99"/>
      <c r="BF61" s="99"/>
      <c r="BG61" s="99"/>
      <c r="BH61" s="99"/>
      <c r="BI61" s="99"/>
      <c r="BJ61" s="99"/>
      <c r="BK61" s="99"/>
    </row>
    <row r="62" spans="1:63" x14ac:dyDescent="0.25">
      <c r="A62" s="19"/>
      <c r="B62" s="53" t="s">
        <v>257</v>
      </c>
      <c r="C62" s="53"/>
      <c r="D62" s="53"/>
      <c r="E62" s="53"/>
      <c r="F62" s="53"/>
      <c r="G62" s="53"/>
      <c r="H62" s="53"/>
      <c r="I62" s="56">
        <f>+SUM(I63)</f>
        <v>5492</v>
      </c>
      <c r="J62" s="56">
        <v>5492</v>
      </c>
      <c r="K62" s="56">
        <v>0</v>
      </c>
      <c r="L62" s="56">
        <v>5492</v>
      </c>
      <c r="M62" s="56">
        <f t="shared" ref="M62" si="31">+SUM(M63)</f>
        <v>0</v>
      </c>
      <c r="N62" s="53"/>
      <c r="O62" s="78"/>
      <c r="P62" s="78"/>
      <c r="Q62" s="78"/>
      <c r="R62" s="78"/>
      <c r="S62" s="78"/>
      <c r="T62" s="78"/>
      <c r="U62" s="78"/>
      <c r="V62" s="78"/>
      <c r="W62" s="78"/>
      <c r="X62" s="78"/>
      <c r="Y62" s="78"/>
      <c r="Z62" s="78"/>
      <c r="AA62" s="78"/>
      <c r="AB62" s="78"/>
      <c r="AC62" s="78"/>
      <c r="AD62" s="79"/>
      <c r="AE62" s="80"/>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row>
    <row r="63" spans="1:63" s="20" customFormat="1" ht="31.5" x14ac:dyDescent="0.25">
      <c r="A63" s="31">
        <f>+A61+1</f>
        <v>8</v>
      </c>
      <c r="B63" s="22" t="s">
        <v>71</v>
      </c>
      <c r="C63" s="26" t="s">
        <v>9</v>
      </c>
      <c r="D63" s="4" t="s">
        <v>72</v>
      </c>
      <c r="E63" s="4"/>
      <c r="F63" s="39">
        <f t="shared" ref="F63" si="32">+G63+H63</f>
        <v>5492</v>
      </c>
      <c r="G63" s="43">
        <v>5492</v>
      </c>
      <c r="H63" s="9"/>
      <c r="I63" s="39">
        <f t="shared" ref="I63" si="33">+J63+M63</f>
        <v>5492</v>
      </c>
      <c r="J63" s="39">
        <v>5492</v>
      </c>
      <c r="K63" s="43"/>
      <c r="L63" s="39">
        <v>5492</v>
      </c>
      <c r="M63" s="43"/>
      <c r="N63" s="38"/>
      <c r="O63" s="110"/>
      <c r="P63" s="110"/>
      <c r="Q63" s="107"/>
      <c r="R63" s="111"/>
      <c r="S63" s="111"/>
      <c r="T63" s="111"/>
      <c r="U63" s="111"/>
      <c r="V63" s="111"/>
      <c r="W63" s="111"/>
      <c r="X63" s="111"/>
      <c r="Y63" s="111"/>
      <c r="Z63" s="111"/>
      <c r="AA63" s="111"/>
      <c r="AB63" s="111"/>
      <c r="AC63" s="111"/>
      <c r="AD63" s="114"/>
      <c r="AE63" s="101"/>
      <c r="AF63" s="99"/>
      <c r="AG63" s="99"/>
      <c r="AH63" s="99"/>
      <c r="AI63" s="99"/>
      <c r="AJ63" s="99"/>
      <c r="AK63" s="78"/>
      <c r="AL63" s="78"/>
      <c r="AM63" s="78"/>
      <c r="AN63" s="78"/>
      <c r="AO63" s="78"/>
      <c r="AP63" s="78"/>
      <c r="AQ63" s="78"/>
      <c r="AR63" s="78"/>
      <c r="AS63" s="78"/>
      <c r="AT63" s="78"/>
      <c r="AU63" s="78"/>
      <c r="AV63" s="78"/>
      <c r="AW63" s="78"/>
      <c r="AX63" s="78"/>
      <c r="AY63" s="99"/>
      <c r="AZ63" s="99"/>
      <c r="BA63" s="99"/>
      <c r="BB63" s="99"/>
      <c r="BC63" s="99"/>
      <c r="BD63" s="99"/>
      <c r="BE63" s="99"/>
      <c r="BF63" s="99"/>
      <c r="BG63" s="99"/>
      <c r="BH63" s="99"/>
      <c r="BI63" s="99"/>
      <c r="BJ63" s="99"/>
      <c r="BK63" s="99"/>
    </row>
    <row r="64" spans="1:63" x14ac:dyDescent="0.25">
      <c r="A64" s="19"/>
      <c r="B64" s="53" t="s">
        <v>259</v>
      </c>
      <c r="C64" s="53"/>
      <c r="D64" s="53"/>
      <c r="E64" s="53"/>
      <c r="F64" s="53"/>
      <c r="G64" s="53"/>
      <c r="H64" s="53"/>
      <c r="I64" s="56">
        <f>+SUM(I65:I66)</f>
        <v>3050</v>
      </c>
      <c r="J64" s="56">
        <v>3050</v>
      </c>
      <c r="K64" s="56">
        <v>0</v>
      </c>
      <c r="L64" s="56">
        <v>3050</v>
      </c>
      <c r="M64" s="56">
        <f t="shared" ref="M64" si="34">+SUM(M65:M66)</f>
        <v>0</v>
      </c>
      <c r="N64" s="53"/>
      <c r="O64" s="78"/>
      <c r="P64" s="78"/>
      <c r="Q64" s="78"/>
      <c r="R64" s="78"/>
      <c r="S64" s="78"/>
      <c r="T64" s="78"/>
      <c r="U64" s="78"/>
      <c r="V64" s="78"/>
      <c r="W64" s="78"/>
      <c r="X64" s="78"/>
      <c r="Y64" s="78"/>
      <c r="Z64" s="78"/>
      <c r="AA64" s="78"/>
      <c r="AB64" s="78"/>
      <c r="AC64" s="78"/>
      <c r="AD64" s="79"/>
      <c r="AE64" s="80"/>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row>
    <row r="65" spans="1:63" s="20" customFormat="1" ht="31.5" x14ac:dyDescent="0.25">
      <c r="A65" s="31">
        <f>+A63+1</f>
        <v>9</v>
      </c>
      <c r="B65" s="22" t="s">
        <v>63</v>
      </c>
      <c r="C65" s="37" t="s">
        <v>186</v>
      </c>
      <c r="D65" s="4" t="s">
        <v>64</v>
      </c>
      <c r="E65" s="4"/>
      <c r="F65" s="39">
        <f>+G65+H65</f>
        <v>350</v>
      </c>
      <c r="G65" s="43">
        <v>350</v>
      </c>
      <c r="H65" s="9"/>
      <c r="I65" s="39">
        <f>+J65+M65</f>
        <v>350</v>
      </c>
      <c r="J65" s="39">
        <v>350</v>
      </c>
      <c r="K65" s="43"/>
      <c r="L65" s="39">
        <v>350</v>
      </c>
      <c r="M65" s="43"/>
      <c r="N65" s="38"/>
      <c r="O65" s="110"/>
      <c r="P65" s="110"/>
      <c r="Q65" s="107"/>
      <c r="R65" s="111"/>
      <c r="S65" s="111"/>
      <c r="T65" s="111"/>
      <c r="U65" s="111"/>
      <c r="V65" s="111"/>
      <c r="W65" s="111"/>
      <c r="X65" s="111"/>
      <c r="Y65" s="111"/>
      <c r="Z65" s="111"/>
      <c r="AA65" s="111"/>
      <c r="AB65" s="111"/>
      <c r="AC65" s="111"/>
      <c r="AD65" s="114"/>
      <c r="AE65" s="101"/>
      <c r="AF65" s="99"/>
      <c r="AG65" s="99"/>
      <c r="AH65" s="99"/>
      <c r="AI65" s="99"/>
      <c r="AJ65" s="99"/>
      <c r="AK65" s="78"/>
      <c r="AL65" s="78"/>
      <c r="AM65" s="78"/>
      <c r="AN65" s="78"/>
      <c r="AO65" s="78"/>
      <c r="AP65" s="78"/>
      <c r="AQ65" s="78"/>
      <c r="AR65" s="78"/>
      <c r="AS65" s="78"/>
      <c r="AT65" s="78"/>
      <c r="AU65" s="78"/>
      <c r="AV65" s="78"/>
      <c r="AW65" s="78"/>
      <c r="AX65" s="78"/>
      <c r="AY65" s="99"/>
      <c r="AZ65" s="99"/>
      <c r="BA65" s="99"/>
      <c r="BB65" s="99"/>
      <c r="BC65" s="99"/>
      <c r="BD65" s="99"/>
      <c r="BE65" s="99"/>
      <c r="BF65" s="99"/>
      <c r="BG65" s="99"/>
      <c r="BH65" s="99"/>
      <c r="BI65" s="99"/>
      <c r="BJ65" s="99"/>
      <c r="BK65" s="99"/>
    </row>
    <row r="66" spans="1:63" s="20" customFormat="1" ht="31.5" x14ac:dyDescent="0.25">
      <c r="A66" s="31">
        <f t="shared" ref="A66" si="35">+A65+1</f>
        <v>10</v>
      </c>
      <c r="B66" s="22" t="s">
        <v>65</v>
      </c>
      <c r="C66" s="37" t="s">
        <v>186</v>
      </c>
      <c r="D66" s="4" t="s">
        <v>66</v>
      </c>
      <c r="E66" s="4"/>
      <c r="F66" s="39">
        <f>+G66+H66</f>
        <v>2700</v>
      </c>
      <c r="G66" s="43">
        <v>2700</v>
      </c>
      <c r="H66" s="9"/>
      <c r="I66" s="39">
        <f>+J66+M66</f>
        <v>2700</v>
      </c>
      <c r="J66" s="39">
        <v>2700</v>
      </c>
      <c r="K66" s="43"/>
      <c r="L66" s="39">
        <v>2700</v>
      </c>
      <c r="M66" s="43"/>
      <c r="N66" s="38"/>
      <c r="O66" s="110"/>
      <c r="P66" s="110"/>
      <c r="Q66" s="107"/>
      <c r="R66" s="111"/>
      <c r="S66" s="111"/>
      <c r="T66" s="111"/>
      <c r="U66" s="111"/>
      <c r="V66" s="111"/>
      <c r="W66" s="111"/>
      <c r="X66" s="111"/>
      <c r="Y66" s="111"/>
      <c r="Z66" s="111"/>
      <c r="AA66" s="111"/>
      <c r="AB66" s="111"/>
      <c r="AC66" s="111"/>
      <c r="AD66" s="114"/>
      <c r="AE66" s="101"/>
      <c r="AF66" s="99"/>
      <c r="AG66" s="99"/>
      <c r="AH66" s="99"/>
      <c r="AI66" s="99"/>
      <c r="AJ66" s="99"/>
      <c r="AK66" s="78"/>
      <c r="AL66" s="78"/>
      <c r="AM66" s="78"/>
      <c r="AN66" s="78"/>
      <c r="AO66" s="78"/>
      <c r="AP66" s="78"/>
      <c r="AQ66" s="78"/>
      <c r="AR66" s="78"/>
      <c r="AS66" s="78"/>
      <c r="AT66" s="78"/>
      <c r="AU66" s="78"/>
      <c r="AV66" s="78"/>
      <c r="AW66" s="78"/>
      <c r="AX66" s="78"/>
      <c r="AY66" s="99"/>
      <c r="AZ66" s="99"/>
      <c r="BA66" s="99"/>
      <c r="BB66" s="99"/>
      <c r="BC66" s="99"/>
      <c r="BD66" s="99"/>
      <c r="BE66" s="99"/>
      <c r="BF66" s="99"/>
      <c r="BG66" s="99"/>
      <c r="BH66" s="99"/>
      <c r="BI66" s="99"/>
      <c r="BJ66" s="99"/>
      <c r="BK66" s="99"/>
    </row>
    <row r="67" spans="1:63" s="20" customFormat="1" ht="18.75" x14ac:dyDescent="0.25">
      <c r="A67" s="3" t="s">
        <v>164</v>
      </c>
      <c r="B67" s="10" t="s">
        <v>76</v>
      </c>
      <c r="C67" s="11"/>
      <c r="D67" s="11"/>
      <c r="E67" s="11"/>
      <c r="F67" s="12">
        <f>+SUM(F78:F80)</f>
        <v>7100</v>
      </c>
      <c r="G67" s="12">
        <f>+SUM(G78:G80)</f>
        <v>6740</v>
      </c>
      <c r="H67" s="12">
        <f>+SUM(H78:H80)</f>
        <v>360</v>
      </c>
      <c r="I67" s="55">
        <f>+I68+I73+I77+I79</f>
        <v>18418</v>
      </c>
      <c r="J67" s="55">
        <v>18058</v>
      </c>
      <c r="K67" s="55">
        <v>0</v>
      </c>
      <c r="L67" s="55">
        <v>18058</v>
      </c>
      <c r="M67" s="55">
        <f t="shared" ref="M67" si="36">+M68+M73+M77+M79</f>
        <v>360</v>
      </c>
      <c r="N67" s="8"/>
      <c r="O67" s="113"/>
      <c r="P67" s="113"/>
      <c r="Q67" s="107"/>
      <c r="R67" s="111"/>
      <c r="S67" s="111"/>
      <c r="T67" s="111"/>
      <c r="U67" s="111"/>
      <c r="V67" s="111"/>
      <c r="W67" s="111"/>
      <c r="X67" s="111"/>
      <c r="Y67" s="111"/>
      <c r="Z67" s="111"/>
      <c r="AA67" s="111"/>
      <c r="AB67" s="111"/>
      <c r="AC67" s="111"/>
      <c r="AD67" s="114"/>
      <c r="AE67" s="101"/>
      <c r="AF67" s="99"/>
      <c r="AG67" s="99"/>
      <c r="AH67" s="99"/>
      <c r="AI67" s="99"/>
      <c r="AJ67" s="99"/>
      <c r="AK67" s="78"/>
      <c r="AL67" s="78"/>
      <c r="AM67" s="78"/>
      <c r="AN67" s="78"/>
      <c r="AO67" s="78"/>
      <c r="AP67" s="78"/>
      <c r="AQ67" s="78"/>
      <c r="AR67" s="78"/>
      <c r="AS67" s="78"/>
      <c r="AT67" s="78"/>
      <c r="AU67" s="78"/>
      <c r="AV67" s="78"/>
      <c r="AW67" s="78"/>
      <c r="AX67" s="78"/>
      <c r="AY67" s="99"/>
      <c r="AZ67" s="99"/>
      <c r="BA67" s="99"/>
      <c r="BB67" s="99"/>
      <c r="BC67" s="99"/>
      <c r="BD67" s="99"/>
      <c r="BE67" s="99"/>
      <c r="BF67" s="99"/>
      <c r="BG67" s="99"/>
      <c r="BH67" s="99"/>
      <c r="BI67" s="99"/>
      <c r="BJ67" s="99"/>
      <c r="BK67" s="99"/>
    </row>
    <row r="68" spans="1:63" x14ac:dyDescent="0.25">
      <c r="A68" s="19"/>
      <c r="B68" s="53" t="s">
        <v>258</v>
      </c>
      <c r="C68" s="53"/>
      <c r="D68" s="53"/>
      <c r="E68" s="53"/>
      <c r="F68" s="53"/>
      <c r="G68" s="53"/>
      <c r="H68" s="53"/>
      <c r="I68" s="56">
        <f>+SUM(I69:I72)</f>
        <v>6030</v>
      </c>
      <c r="J68" s="56">
        <v>6030</v>
      </c>
      <c r="K68" s="56">
        <v>0</v>
      </c>
      <c r="L68" s="56">
        <v>6030</v>
      </c>
      <c r="M68" s="56">
        <f t="shared" ref="M68" si="37">+SUM(M69:M72)</f>
        <v>0</v>
      </c>
      <c r="N68" s="53"/>
      <c r="O68" s="78"/>
      <c r="P68" s="78"/>
      <c r="Q68" s="78"/>
      <c r="R68" s="78"/>
      <c r="S68" s="78"/>
      <c r="T68" s="78"/>
      <c r="U68" s="78"/>
      <c r="V68" s="78"/>
      <c r="W68" s="78"/>
      <c r="X68" s="78"/>
      <c r="Y68" s="78"/>
      <c r="Z68" s="78"/>
      <c r="AA68" s="78"/>
      <c r="AB68" s="78"/>
      <c r="AC68" s="78"/>
      <c r="AD68" s="79"/>
      <c r="AE68" s="80"/>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row>
    <row r="69" spans="1:63" s="20" customFormat="1" ht="31.5" x14ac:dyDescent="0.25">
      <c r="A69" s="31">
        <f>+A66+1</f>
        <v>11</v>
      </c>
      <c r="B69" s="22" t="s">
        <v>102</v>
      </c>
      <c r="C69" s="23" t="s">
        <v>21</v>
      </c>
      <c r="D69" s="4" t="s">
        <v>103</v>
      </c>
      <c r="E69" s="4"/>
      <c r="F69" s="39">
        <f t="shared" ref="F69:F72" si="38">+G69+H69</f>
        <v>2800</v>
      </c>
      <c r="G69" s="43">
        <v>2800</v>
      </c>
      <c r="H69" s="9"/>
      <c r="I69" s="39">
        <f t="shared" ref="I69:I72" si="39">+J69+M69</f>
        <v>2800</v>
      </c>
      <c r="J69" s="39">
        <v>2800</v>
      </c>
      <c r="K69" s="43"/>
      <c r="L69" s="39">
        <v>2800</v>
      </c>
      <c r="M69" s="43"/>
      <c r="N69" s="6"/>
      <c r="O69" s="106"/>
      <c r="P69" s="106"/>
      <c r="Q69" s="107"/>
      <c r="R69" s="111"/>
      <c r="S69" s="111"/>
      <c r="T69" s="111"/>
      <c r="U69" s="111"/>
      <c r="V69" s="111"/>
      <c r="W69" s="111"/>
      <c r="X69" s="111"/>
      <c r="Y69" s="111"/>
      <c r="Z69" s="111"/>
      <c r="AA69" s="111"/>
      <c r="AB69" s="111"/>
      <c r="AC69" s="111"/>
      <c r="AD69" s="114"/>
      <c r="AE69" s="101"/>
      <c r="AF69" s="99"/>
      <c r="AG69" s="99"/>
      <c r="AH69" s="99"/>
      <c r="AI69" s="99"/>
      <c r="AJ69" s="99"/>
      <c r="AK69" s="78"/>
      <c r="AL69" s="78"/>
      <c r="AM69" s="78"/>
      <c r="AN69" s="78"/>
      <c r="AO69" s="78"/>
      <c r="AP69" s="78"/>
      <c r="AQ69" s="78"/>
      <c r="AR69" s="78"/>
      <c r="AS69" s="78"/>
      <c r="AT69" s="78"/>
      <c r="AU69" s="78"/>
      <c r="AV69" s="78"/>
      <c r="AW69" s="78"/>
      <c r="AX69" s="78"/>
      <c r="AY69" s="99"/>
      <c r="AZ69" s="99"/>
      <c r="BA69" s="99"/>
      <c r="BB69" s="99"/>
      <c r="BC69" s="99"/>
      <c r="BD69" s="99"/>
      <c r="BE69" s="99"/>
      <c r="BF69" s="99"/>
      <c r="BG69" s="99"/>
      <c r="BH69" s="99"/>
      <c r="BI69" s="99"/>
      <c r="BJ69" s="99"/>
      <c r="BK69" s="99"/>
    </row>
    <row r="70" spans="1:63" s="20" customFormat="1" ht="31.5" x14ac:dyDescent="0.25">
      <c r="A70" s="31">
        <f t="shared" ref="A70:A72" si="40">+A69+1</f>
        <v>12</v>
      </c>
      <c r="B70" s="22" t="s">
        <v>104</v>
      </c>
      <c r="C70" s="23" t="s">
        <v>21</v>
      </c>
      <c r="D70" s="4" t="s">
        <v>105</v>
      </c>
      <c r="E70" s="4"/>
      <c r="F70" s="39">
        <f t="shared" si="38"/>
        <v>1200</v>
      </c>
      <c r="G70" s="43">
        <v>1200</v>
      </c>
      <c r="H70" s="9"/>
      <c r="I70" s="39">
        <f t="shared" si="39"/>
        <v>1200</v>
      </c>
      <c r="J70" s="39">
        <v>1200</v>
      </c>
      <c r="K70" s="43"/>
      <c r="L70" s="39">
        <v>1200</v>
      </c>
      <c r="M70" s="43"/>
      <c r="N70" s="6"/>
      <c r="O70" s="106"/>
      <c r="P70" s="106"/>
      <c r="Q70" s="107"/>
      <c r="R70" s="111"/>
      <c r="S70" s="111"/>
      <c r="T70" s="111"/>
      <c r="U70" s="111"/>
      <c r="V70" s="111"/>
      <c r="W70" s="111"/>
      <c r="X70" s="111"/>
      <c r="Y70" s="111"/>
      <c r="Z70" s="111"/>
      <c r="AA70" s="111"/>
      <c r="AB70" s="111"/>
      <c r="AC70" s="111"/>
      <c r="AD70" s="114"/>
      <c r="AE70" s="101"/>
      <c r="AF70" s="99"/>
      <c r="AG70" s="99"/>
      <c r="AH70" s="99"/>
      <c r="AI70" s="99"/>
      <c r="AJ70" s="99"/>
      <c r="AK70" s="78"/>
      <c r="AL70" s="78"/>
      <c r="AM70" s="78"/>
      <c r="AN70" s="78"/>
      <c r="AO70" s="78"/>
      <c r="AP70" s="78"/>
      <c r="AQ70" s="78"/>
      <c r="AR70" s="78"/>
      <c r="AS70" s="78"/>
      <c r="AT70" s="78"/>
      <c r="AU70" s="78"/>
      <c r="AV70" s="78"/>
      <c r="AW70" s="78"/>
      <c r="AX70" s="78"/>
      <c r="AY70" s="99"/>
      <c r="AZ70" s="99"/>
      <c r="BA70" s="99"/>
      <c r="BB70" s="99"/>
      <c r="BC70" s="99"/>
      <c r="BD70" s="99"/>
      <c r="BE70" s="99"/>
      <c r="BF70" s="99"/>
      <c r="BG70" s="99"/>
      <c r="BH70" s="99"/>
      <c r="BI70" s="99"/>
      <c r="BJ70" s="99"/>
      <c r="BK70" s="99"/>
    </row>
    <row r="71" spans="1:63" s="20" customFormat="1" ht="31.5" x14ac:dyDescent="0.25">
      <c r="A71" s="31">
        <f t="shared" si="40"/>
        <v>13</v>
      </c>
      <c r="B71" s="22" t="s">
        <v>106</v>
      </c>
      <c r="C71" s="23" t="s">
        <v>21</v>
      </c>
      <c r="D71" s="4" t="s">
        <v>107</v>
      </c>
      <c r="E71" s="4"/>
      <c r="F71" s="39">
        <f t="shared" si="38"/>
        <v>830</v>
      </c>
      <c r="G71" s="43">
        <v>830</v>
      </c>
      <c r="H71" s="9"/>
      <c r="I71" s="39">
        <f t="shared" si="39"/>
        <v>830</v>
      </c>
      <c r="J71" s="39">
        <v>830</v>
      </c>
      <c r="K71" s="43"/>
      <c r="L71" s="39">
        <v>830</v>
      </c>
      <c r="M71" s="43"/>
      <c r="N71" s="6"/>
      <c r="O71" s="106"/>
      <c r="P71" s="106"/>
      <c r="Q71" s="107"/>
      <c r="R71" s="111"/>
      <c r="S71" s="111"/>
      <c r="T71" s="111"/>
      <c r="U71" s="111"/>
      <c r="V71" s="111"/>
      <c r="W71" s="111"/>
      <c r="X71" s="111"/>
      <c r="Y71" s="111"/>
      <c r="Z71" s="111"/>
      <c r="AA71" s="111"/>
      <c r="AB71" s="111"/>
      <c r="AC71" s="111"/>
      <c r="AD71" s="114"/>
      <c r="AE71" s="101"/>
      <c r="AF71" s="99"/>
      <c r="AG71" s="99"/>
      <c r="AH71" s="99"/>
      <c r="AI71" s="99"/>
      <c r="AJ71" s="99"/>
      <c r="AK71" s="78"/>
      <c r="AL71" s="78"/>
      <c r="AM71" s="78"/>
      <c r="AN71" s="78"/>
      <c r="AO71" s="78"/>
      <c r="AP71" s="78"/>
      <c r="AQ71" s="78"/>
      <c r="AR71" s="78"/>
      <c r="AS71" s="78"/>
      <c r="AT71" s="78"/>
      <c r="AU71" s="78"/>
      <c r="AV71" s="78"/>
      <c r="AW71" s="78"/>
      <c r="AX71" s="78"/>
      <c r="AY71" s="99"/>
      <c r="AZ71" s="99"/>
      <c r="BA71" s="99"/>
      <c r="BB71" s="99"/>
      <c r="BC71" s="99"/>
      <c r="BD71" s="99"/>
      <c r="BE71" s="99"/>
      <c r="BF71" s="99"/>
      <c r="BG71" s="99"/>
      <c r="BH71" s="99"/>
      <c r="BI71" s="99"/>
      <c r="BJ71" s="99"/>
      <c r="BK71" s="99"/>
    </row>
    <row r="72" spans="1:63" s="20" customFormat="1" ht="31.5" x14ac:dyDescent="0.25">
      <c r="A72" s="31">
        <f t="shared" si="40"/>
        <v>14</v>
      </c>
      <c r="B72" s="22" t="s">
        <v>108</v>
      </c>
      <c r="C72" s="23" t="s">
        <v>21</v>
      </c>
      <c r="D72" s="4" t="s">
        <v>109</v>
      </c>
      <c r="E72" s="4"/>
      <c r="F72" s="39">
        <f t="shared" si="38"/>
        <v>1200</v>
      </c>
      <c r="G72" s="43">
        <v>1200</v>
      </c>
      <c r="H72" s="9"/>
      <c r="I72" s="39">
        <f t="shared" si="39"/>
        <v>1200</v>
      </c>
      <c r="J72" s="39">
        <v>1200</v>
      </c>
      <c r="K72" s="43"/>
      <c r="L72" s="39">
        <v>1200</v>
      </c>
      <c r="M72" s="43"/>
      <c r="N72" s="6"/>
      <c r="O72" s="106"/>
      <c r="P72" s="106"/>
      <c r="Q72" s="107"/>
      <c r="R72" s="111"/>
      <c r="S72" s="111"/>
      <c r="T72" s="111"/>
      <c r="U72" s="111"/>
      <c r="V72" s="111"/>
      <c r="W72" s="111"/>
      <c r="X72" s="111"/>
      <c r="Y72" s="111"/>
      <c r="Z72" s="111"/>
      <c r="AA72" s="111"/>
      <c r="AB72" s="111"/>
      <c r="AC72" s="111"/>
      <c r="AD72" s="114"/>
      <c r="AE72" s="101"/>
      <c r="AF72" s="99"/>
      <c r="AG72" s="99"/>
      <c r="AH72" s="99"/>
      <c r="AI72" s="99"/>
      <c r="AJ72" s="99"/>
      <c r="AK72" s="78"/>
      <c r="AL72" s="78"/>
      <c r="AM72" s="78"/>
      <c r="AN72" s="78"/>
      <c r="AO72" s="78"/>
      <c r="AP72" s="78"/>
      <c r="AQ72" s="78"/>
      <c r="AR72" s="78"/>
      <c r="AS72" s="78"/>
      <c r="AT72" s="78"/>
      <c r="AU72" s="78"/>
      <c r="AV72" s="78"/>
      <c r="AW72" s="78"/>
      <c r="AX72" s="78"/>
      <c r="AY72" s="99"/>
      <c r="AZ72" s="99"/>
      <c r="BA72" s="99"/>
      <c r="BB72" s="99"/>
      <c r="BC72" s="99"/>
      <c r="BD72" s="99"/>
      <c r="BE72" s="99"/>
      <c r="BF72" s="99"/>
      <c r="BG72" s="99"/>
      <c r="BH72" s="99"/>
      <c r="BI72" s="99"/>
      <c r="BJ72" s="99"/>
      <c r="BK72" s="99"/>
    </row>
    <row r="73" spans="1:63" ht="47.25" x14ac:dyDescent="0.25">
      <c r="A73" s="19"/>
      <c r="B73" s="53" t="s">
        <v>262</v>
      </c>
      <c r="C73" s="53"/>
      <c r="D73" s="53"/>
      <c r="E73" s="53"/>
      <c r="F73" s="53"/>
      <c r="G73" s="53"/>
      <c r="H73" s="53"/>
      <c r="I73" s="56">
        <f>+SUM(I74:I76)</f>
        <v>5288</v>
      </c>
      <c r="J73" s="56">
        <v>5288</v>
      </c>
      <c r="K73" s="56">
        <v>0</v>
      </c>
      <c r="L73" s="56">
        <v>5288</v>
      </c>
      <c r="M73" s="56">
        <f t="shared" ref="M73" si="41">+SUM(M74:M76)</f>
        <v>0</v>
      </c>
      <c r="N73" s="53"/>
      <c r="O73" s="78"/>
      <c r="P73" s="78"/>
      <c r="Q73" s="78"/>
      <c r="R73" s="78"/>
      <c r="S73" s="78"/>
      <c r="T73" s="78"/>
      <c r="U73" s="78"/>
      <c r="V73" s="78"/>
      <c r="W73" s="78"/>
      <c r="X73" s="78"/>
      <c r="Y73" s="78"/>
      <c r="Z73" s="78"/>
      <c r="AA73" s="78"/>
      <c r="AB73" s="78"/>
      <c r="AC73" s="78"/>
      <c r="AD73" s="79"/>
      <c r="AE73" s="80"/>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row>
    <row r="74" spans="1:63" s="20" customFormat="1" ht="31.5" x14ac:dyDescent="0.25">
      <c r="A74" s="31">
        <f>+A72+1</f>
        <v>15</v>
      </c>
      <c r="B74" s="22" t="s">
        <v>81</v>
      </c>
      <c r="C74" s="23" t="s">
        <v>82</v>
      </c>
      <c r="D74" s="4" t="s">
        <v>83</v>
      </c>
      <c r="E74" s="4"/>
      <c r="F74" s="39">
        <f>+G74+H74</f>
        <v>1100</v>
      </c>
      <c r="G74" s="43">
        <v>1100</v>
      </c>
      <c r="H74" s="9"/>
      <c r="I74" s="39">
        <f>+J74+M74</f>
        <v>1100</v>
      </c>
      <c r="J74" s="39">
        <v>1100</v>
      </c>
      <c r="K74" s="43"/>
      <c r="L74" s="39">
        <v>1100</v>
      </c>
      <c r="M74" s="43"/>
      <c r="N74" s="38"/>
      <c r="O74" s="110"/>
      <c r="P74" s="110"/>
      <c r="Q74" s="107"/>
      <c r="R74" s="111"/>
      <c r="S74" s="111"/>
      <c r="T74" s="111"/>
      <c r="U74" s="111"/>
      <c r="V74" s="111"/>
      <c r="W74" s="111"/>
      <c r="X74" s="111"/>
      <c r="Y74" s="111"/>
      <c r="Z74" s="111"/>
      <c r="AA74" s="111"/>
      <c r="AB74" s="111"/>
      <c r="AC74" s="111"/>
      <c r="AD74" s="114"/>
      <c r="AE74" s="101"/>
      <c r="AF74" s="99"/>
      <c r="AG74" s="99"/>
      <c r="AH74" s="99"/>
      <c r="AI74" s="99"/>
      <c r="AJ74" s="99"/>
      <c r="AK74" s="78"/>
      <c r="AL74" s="78"/>
      <c r="AM74" s="78"/>
      <c r="AN74" s="78"/>
      <c r="AO74" s="78"/>
      <c r="AP74" s="78"/>
      <c r="AQ74" s="78"/>
      <c r="AR74" s="78"/>
      <c r="AS74" s="78"/>
      <c r="AT74" s="78"/>
      <c r="AU74" s="78"/>
      <c r="AV74" s="78"/>
      <c r="AW74" s="78"/>
      <c r="AX74" s="78"/>
      <c r="AY74" s="99"/>
      <c r="AZ74" s="99"/>
      <c r="BA74" s="99"/>
      <c r="BB74" s="99"/>
      <c r="BC74" s="99"/>
      <c r="BD74" s="99"/>
      <c r="BE74" s="99"/>
      <c r="BF74" s="99"/>
      <c r="BG74" s="99"/>
      <c r="BH74" s="99"/>
      <c r="BI74" s="99"/>
      <c r="BJ74" s="99"/>
      <c r="BK74" s="99"/>
    </row>
    <row r="75" spans="1:63" s="20" customFormat="1" ht="31.5" x14ac:dyDescent="0.25">
      <c r="A75" s="31">
        <f t="shared" ref="A75:A76" si="42">+A74+1</f>
        <v>16</v>
      </c>
      <c r="B75" s="22" t="s">
        <v>84</v>
      </c>
      <c r="C75" s="23" t="s">
        <v>82</v>
      </c>
      <c r="D75" s="4" t="s">
        <v>85</v>
      </c>
      <c r="E75" s="4"/>
      <c r="F75" s="39">
        <f>+G75+H75</f>
        <v>2988</v>
      </c>
      <c r="G75" s="43">
        <v>2988</v>
      </c>
      <c r="H75" s="9"/>
      <c r="I75" s="39">
        <f>+J75+M75</f>
        <v>2988</v>
      </c>
      <c r="J75" s="39">
        <v>2988</v>
      </c>
      <c r="K75" s="43"/>
      <c r="L75" s="39">
        <v>2988</v>
      </c>
      <c r="M75" s="43"/>
      <c r="N75" s="38"/>
      <c r="O75" s="110"/>
      <c r="P75" s="110"/>
      <c r="Q75" s="107"/>
      <c r="R75" s="111"/>
      <c r="S75" s="111"/>
      <c r="T75" s="111"/>
      <c r="U75" s="111"/>
      <c r="V75" s="111"/>
      <c r="W75" s="111"/>
      <c r="X75" s="111"/>
      <c r="Y75" s="111"/>
      <c r="Z75" s="111"/>
      <c r="AA75" s="111"/>
      <c r="AB75" s="111"/>
      <c r="AC75" s="111"/>
      <c r="AD75" s="114"/>
      <c r="AE75" s="101"/>
      <c r="AF75" s="99"/>
      <c r="AG75" s="99"/>
      <c r="AH75" s="99"/>
      <c r="AI75" s="99"/>
      <c r="AJ75" s="99"/>
      <c r="AK75" s="78"/>
      <c r="AL75" s="78"/>
      <c r="AM75" s="78"/>
      <c r="AN75" s="78"/>
      <c r="AO75" s="78"/>
      <c r="AP75" s="78"/>
      <c r="AQ75" s="78"/>
      <c r="AR75" s="78"/>
      <c r="AS75" s="78"/>
      <c r="AT75" s="78"/>
      <c r="AU75" s="78"/>
      <c r="AV75" s="78"/>
      <c r="AW75" s="78"/>
      <c r="AX75" s="78"/>
      <c r="AY75" s="99"/>
      <c r="AZ75" s="99"/>
      <c r="BA75" s="99"/>
      <c r="BB75" s="99"/>
      <c r="BC75" s="99"/>
      <c r="BD75" s="99"/>
      <c r="BE75" s="99"/>
      <c r="BF75" s="99"/>
      <c r="BG75" s="99"/>
      <c r="BH75" s="99"/>
      <c r="BI75" s="99"/>
      <c r="BJ75" s="99"/>
      <c r="BK75" s="99"/>
    </row>
    <row r="76" spans="1:63" s="20" customFormat="1" ht="31.5" x14ac:dyDescent="0.25">
      <c r="A76" s="31">
        <f t="shared" si="42"/>
        <v>17</v>
      </c>
      <c r="B76" s="22" t="s">
        <v>87</v>
      </c>
      <c r="C76" s="23" t="s">
        <v>88</v>
      </c>
      <c r="D76" s="4" t="s">
        <v>89</v>
      </c>
      <c r="E76" s="4"/>
      <c r="F76" s="39">
        <f>+G76+H76</f>
        <v>1200</v>
      </c>
      <c r="G76" s="43">
        <v>1200</v>
      </c>
      <c r="H76" s="9"/>
      <c r="I76" s="39">
        <f>+J76+M76</f>
        <v>1200</v>
      </c>
      <c r="J76" s="39">
        <v>1200</v>
      </c>
      <c r="K76" s="43"/>
      <c r="L76" s="39">
        <v>1200</v>
      </c>
      <c r="M76" s="43"/>
      <c r="N76" s="38"/>
      <c r="O76" s="110"/>
      <c r="P76" s="110"/>
      <c r="Q76" s="107"/>
      <c r="R76" s="111"/>
      <c r="S76" s="111"/>
      <c r="T76" s="111"/>
      <c r="U76" s="111"/>
      <c r="V76" s="111"/>
      <c r="W76" s="111"/>
      <c r="X76" s="111"/>
      <c r="Y76" s="111"/>
      <c r="Z76" s="111"/>
      <c r="AA76" s="111"/>
      <c r="AB76" s="111"/>
      <c r="AC76" s="111"/>
      <c r="AD76" s="114"/>
      <c r="AE76" s="101"/>
      <c r="AF76" s="99"/>
      <c r="AG76" s="99"/>
      <c r="AH76" s="99"/>
      <c r="AI76" s="99"/>
      <c r="AJ76" s="99"/>
      <c r="AK76" s="78"/>
      <c r="AL76" s="78"/>
      <c r="AM76" s="78"/>
      <c r="AN76" s="78"/>
      <c r="AO76" s="78"/>
      <c r="AP76" s="78"/>
      <c r="AQ76" s="78"/>
      <c r="AR76" s="78"/>
      <c r="AS76" s="78"/>
      <c r="AT76" s="78"/>
      <c r="AU76" s="78"/>
      <c r="AV76" s="78"/>
      <c r="AW76" s="78"/>
      <c r="AX76" s="78"/>
      <c r="AY76" s="99"/>
      <c r="AZ76" s="99"/>
      <c r="BA76" s="99"/>
      <c r="BB76" s="99"/>
      <c r="BC76" s="99"/>
      <c r="BD76" s="99"/>
      <c r="BE76" s="99"/>
      <c r="BF76" s="99"/>
      <c r="BG76" s="99"/>
      <c r="BH76" s="99"/>
      <c r="BI76" s="99"/>
      <c r="BJ76" s="99"/>
      <c r="BK76" s="99"/>
    </row>
    <row r="77" spans="1:63" x14ac:dyDescent="0.25">
      <c r="A77" s="19"/>
      <c r="B77" s="53" t="s">
        <v>259</v>
      </c>
      <c r="C77" s="53"/>
      <c r="D77" s="53"/>
      <c r="E77" s="53"/>
      <c r="F77" s="53"/>
      <c r="G77" s="53"/>
      <c r="H77" s="53"/>
      <c r="I77" s="56">
        <f>+SUM(I78)</f>
        <v>5900</v>
      </c>
      <c r="J77" s="56">
        <v>5900</v>
      </c>
      <c r="K77" s="56">
        <v>0</v>
      </c>
      <c r="L77" s="56">
        <v>5900</v>
      </c>
      <c r="M77" s="56">
        <f t="shared" ref="M77" si="43">+SUM(M78)</f>
        <v>0</v>
      </c>
      <c r="N77" s="53"/>
      <c r="O77" s="78"/>
      <c r="P77" s="78"/>
      <c r="Q77" s="78"/>
      <c r="R77" s="78"/>
      <c r="S77" s="78"/>
      <c r="T77" s="78"/>
      <c r="U77" s="78"/>
      <c r="V77" s="78"/>
      <c r="W77" s="78"/>
      <c r="X77" s="78"/>
      <c r="Y77" s="78"/>
      <c r="Z77" s="78"/>
      <c r="AA77" s="78"/>
      <c r="AB77" s="78"/>
      <c r="AC77" s="78"/>
      <c r="AD77" s="79"/>
      <c r="AE77" s="80"/>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row>
    <row r="78" spans="1:63" s="20" customFormat="1" ht="31.5" x14ac:dyDescent="0.25">
      <c r="A78" s="31">
        <f>+A76+1</f>
        <v>18</v>
      </c>
      <c r="B78" s="22" t="s">
        <v>79</v>
      </c>
      <c r="C78" s="37" t="s">
        <v>186</v>
      </c>
      <c r="D78" s="4" t="s">
        <v>80</v>
      </c>
      <c r="E78" s="4"/>
      <c r="F78" s="39">
        <f>+G78+H78</f>
        <v>5900</v>
      </c>
      <c r="G78" s="43">
        <v>5900</v>
      </c>
      <c r="H78" s="9"/>
      <c r="I78" s="39">
        <f>+J78+M78</f>
        <v>5900</v>
      </c>
      <c r="J78" s="39">
        <v>5900</v>
      </c>
      <c r="K78" s="43"/>
      <c r="L78" s="39">
        <v>5900</v>
      </c>
      <c r="M78" s="43"/>
      <c r="N78" s="38"/>
      <c r="O78" s="110"/>
      <c r="P78" s="110"/>
      <c r="Q78" s="107"/>
      <c r="R78" s="111"/>
      <c r="S78" s="111"/>
      <c r="T78" s="111"/>
      <c r="U78" s="111"/>
      <c r="V78" s="111"/>
      <c r="W78" s="111"/>
      <c r="X78" s="111"/>
      <c r="Y78" s="111"/>
      <c r="Z78" s="111"/>
      <c r="AA78" s="111"/>
      <c r="AB78" s="111"/>
      <c r="AC78" s="111"/>
      <c r="AD78" s="114"/>
      <c r="AE78" s="101"/>
      <c r="AF78" s="99"/>
      <c r="AG78" s="99"/>
      <c r="AH78" s="99"/>
      <c r="AI78" s="99"/>
      <c r="AJ78" s="99"/>
      <c r="AK78" s="78"/>
      <c r="AL78" s="78"/>
      <c r="AM78" s="78"/>
      <c r="AN78" s="78"/>
      <c r="AO78" s="78"/>
      <c r="AP78" s="78"/>
      <c r="AQ78" s="78"/>
      <c r="AR78" s="78"/>
      <c r="AS78" s="78"/>
      <c r="AT78" s="78"/>
      <c r="AU78" s="78"/>
      <c r="AV78" s="78"/>
      <c r="AW78" s="78"/>
      <c r="AX78" s="78"/>
      <c r="AY78" s="99"/>
      <c r="AZ78" s="99"/>
      <c r="BA78" s="99"/>
      <c r="BB78" s="99"/>
      <c r="BC78" s="99"/>
      <c r="BD78" s="99"/>
      <c r="BE78" s="99"/>
      <c r="BF78" s="99"/>
      <c r="BG78" s="99"/>
      <c r="BH78" s="99"/>
      <c r="BI78" s="99"/>
      <c r="BJ78" s="99"/>
      <c r="BK78" s="99"/>
    </row>
    <row r="79" spans="1:63" x14ac:dyDescent="0.25">
      <c r="A79" s="19"/>
      <c r="B79" s="53" t="s">
        <v>260</v>
      </c>
      <c r="C79" s="53"/>
      <c r="D79" s="53"/>
      <c r="E79" s="53"/>
      <c r="F79" s="53"/>
      <c r="G79" s="53"/>
      <c r="H79" s="53"/>
      <c r="I79" s="56">
        <f>+SUM(I80:I80)</f>
        <v>1200</v>
      </c>
      <c r="J79" s="56">
        <v>840</v>
      </c>
      <c r="K79" s="56">
        <v>0</v>
      </c>
      <c r="L79" s="56">
        <v>840</v>
      </c>
      <c r="M79" s="56">
        <f>+SUM(M80:M80)</f>
        <v>360</v>
      </c>
      <c r="N79" s="53"/>
      <c r="O79" s="78"/>
      <c r="P79" s="78"/>
      <c r="Q79" s="78"/>
      <c r="R79" s="78"/>
      <c r="S79" s="78"/>
      <c r="T79" s="78"/>
      <c r="U79" s="78"/>
      <c r="V79" s="78"/>
      <c r="W79" s="78"/>
      <c r="X79" s="78"/>
      <c r="Y79" s="78"/>
      <c r="Z79" s="78"/>
      <c r="AA79" s="78"/>
      <c r="AB79" s="78"/>
      <c r="AC79" s="78"/>
      <c r="AD79" s="79"/>
      <c r="AE79" s="80"/>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row>
    <row r="80" spans="1:63" ht="31.5" x14ac:dyDescent="0.25">
      <c r="A80" s="31">
        <f>+A78+1</f>
        <v>19</v>
      </c>
      <c r="B80" s="13" t="s">
        <v>119</v>
      </c>
      <c r="C80" s="14" t="s">
        <v>11</v>
      </c>
      <c r="D80" s="4" t="s">
        <v>120</v>
      </c>
      <c r="E80" s="4"/>
      <c r="F80" s="39">
        <f>+G80+H80</f>
        <v>1200</v>
      </c>
      <c r="G80" s="9">
        <v>840</v>
      </c>
      <c r="H80" s="9">
        <v>360</v>
      </c>
      <c r="I80" s="39">
        <f>+J80+M80</f>
        <v>1200</v>
      </c>
      <c r="J80" s="39">
        <v>840</v>
      </c>
      <c r="K80" s="42"/>
      <c r="L80" s="39">
        <v>840</v>
      </c>
      <c r="M80" s="42">
        <v>360</v>
      </c>
      <c r="N80" s="6" t="s">
        <v>121</v>
      </c>
      <c r="O80" s="106"/>
      <c r="P80" s="106"/>
      <c r="Q80" s="107"/>
      <c r="R80" s="108"/>
      <c r="S80" s="108"/>
      <c r="T80" s="108"/>
      <c r="U80" s="108"/>
      <c r="V80" s="108"/>
      <c r="W80" s="108"/>
      <c r="X80" s="108"/>
      <c r="Y80" s="108"/>
      <c r="Z80" s="108"/>
      <c r="AA80" s="108"/>
      <c r="AB80" s="108"/>
      <c r="AC80" s="108"/>
      <c r="AD80" s="109"/>
      <c r="AE80" s="80"/>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row>
    <row r="81" spans="1:63" ht="18.75" x14ac:dyDescent="0.25">
      <c r="A81" s="3" t="s">
        <v>165</v>
      </c>
      <c r="B81" s="10" t="s">
        <v>124</v>
      </c>
      <c r="C81" s="11"/>
      <c r="D81" s="11"/>
      <c r="E81" s="11"/>
      <c r="F81" s="12">
        <f>+SUM(F83:F95)</f>
        <v>139938</v>
      </c>
      <c r="G81" s="12">
        <f>+SUM(G83:G95)</f>
        <v>123458</v>
      </c>
      <c r="H81" s="12">
        <f>+SUM(H83:H95)</f>
        <v>16480</v>
      </c>
      <c r="I81" s="55">
        <f>+I82+I87+I90+I92+I94</f>
        <v>32852</v>
      </c>
      <c r="J81" s="55">
        <v>16372</v>
      </c>
      <c r="K81" s="55">
        <v>0</v>
      </c>
      <c r="L81" s="55">
        <v>16372</v>
      </c>
      <c r="M81" s="55">
        <f t="shared" ref="M81" si="44">+M82+M87+M90+M92+M94</f>
        <v>16480</v>
      </c>
      <c r="N81" s="8"/>
      <c r="O81" s="113"/>
      <c r="P81" s="113"/>
      <c r="Q81" s="107"/>
      <c r="R81" s="108"/>
      <c r="S81" s="108"/>
      <c r="T81" s="108"/>
      <c r="U81" s="108"/>
      <c r="V81" s="108"/>
      <c r="W81" s="108"/>
      <c r="X81" s="108"/>
      <c r="Y81" s="108"/>
      <c r="Z81" s="108"/>
      <c r="AA81" s="108"/>
      <c r="AB81" s="108"/>
      <c r="AC81" s="108"/>
      <c r="AD81" s="109"/>
      <c r="AE81" s="80"/>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row>
    <row r="82" spans="1:63" x14ac:dyDescent="0.25">
      <c r="A82" s="19"/>
      <c r="B82" s="53" t="s">
        <v>256</v>
      </c>
      <c r="C82" s="53"/>
      <c r="D82" s="53"/>
      <c r="E82" s="53"/>
      <c r="F82" s="53"/>
      <c r="G82" s="53"/>
      <c r="H82" s="53"/>
      <c r="I82" s="56">
        <f>+SUM(I83:I86)</f>
        <v>20895</v>
      </c>
      <c r="J82" s="56">
        <v>4415</v>
      </c>
      <c r="K82" s="56">
        <v>0</v>
      </c>
      <c r="L82" s="56">
        <v>4415</v>
      </c>
      <c r="M82" s="56">
        <f t="shared" ref="M82" si="45">+SUM(M83:M86)</f>
        <v>16480</v>
      </c>
      <c r="N82" s="53"/>
      <c r="O82" s="78"/>
      <c r="P82" s="78"/>
      <c r="Q82" s="78"/>
      <c r="R82" s="78"/>
      <c r="S82" s="78"/>
      <c r="T82" s="78"/>
      <c r="U82" s="78"/>
      <c r="V82" s="78"/>
      <c r="W82" s="78"/>
      <c r="X82" s="78"/>
      <c r="Y82" s="78"/>
      <c r="Z82" s="78"/>
      <c r="AA82" s="78"/>
      <c r="AB82" s="78"/>
      <c r="AC82" s="78"/>
      <c r="AD82" s="79"/>
      <c r="AE82" s="80"/>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row>
    <row r="83" spans="1:63" ht="31.5" x14ac:dyDescent="0.25">
      <c r="A83" s="31">
        <f>+A80+1</f>
        <v>20</v>
      </c>
      <c r="B83" s="13" t="s">
        <v>206</v>
      </c>
      <c r="C83" s="4" t="s">
        <v>8</v>
      </c>
      <c r="D83" s="4" t="s">
        <v>131</v>
      </c>
      <c r="E83" s="4"/>
      <c r="F83" s="39">
        <f>+G83+H83</f>
        <v>1215</v>
      </c>
      <c r="G83" s="42">
        <v>1215</v>
      </c>
      <c r="H83" s="9"/>
      <c r="I83" s="39">
        <f>+J83+M83</f>
        <v>1215</v>
      </c>
      <c r="J83" s="39">
        <v>1215</v>
      </c>
      <c r="K83" s="42"/>
      <c r="L83" s="39">
        <v>1215</v>
      </c>
      <c r="M83" s="42"/>
      <c r="N83" s="6"/>
      <c r="O83" s="106"/>
      <c r="P83" s="106"/>
      <c r="Q83" s="107"/>
      <c r="R83" s="108"/>
      <c r="S83" s="108"/>
      <c r="T83" s="108"/>
      <c r="U83" s="108"/>
      <c r="V83" s="108"/>
      <c r="W83" s="108"/>
      <c r="X83" s="108"/>
      <c r="Y83" s="108"/>
      <c r="Z83" s="108"/>
      <c r="AA83" s="108"/>
      <c r="AB83" s="108"/>
      <c r="AC83" s="108"/>
      <c r="AD83" s="109"/>
      <c r="AE83" s="80"/>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row>
    <row r="84" spans="1:63" ht="47.25" x14ac:dyDescent="0.25">
      <c r="A84" s="31">
        <f t="shared" ref="A84:A86" si="46">+A83+1</f>
        <v>21</v>
      </c>
      <c r="B84" s="13" t="s">
        <v>207</v>
      </c>
      <c r="C84" s="4" t="s">
        <v>8</v>
      </c>
      <c r="D84" s="4" t="s">
        <v>132</v>
      </c>
      <c r="E84" s="4"/>
      <c r="F84" s="39">
        <f>+G84+H84</f>
        <v>1200</v>
      </c>
      <c r="G84" s="42">
        <v>1200</v>
      </c>
      <c r="H84" s="9"/>
      <c r="I84" s="39">
        <f>+J84+M84</f>
        <v>1200</v>
      </c>
      <c r="J84" s="39">
        <v>1200</v>
      </c>
      <c r="K84" s="42"/>
      <c r="L84" s="39">
        <v>1200</v>
      </c>
      <c r="M84" s="42"/>
      <c r="N84" s="58"/>
      <c r="O84" s="106"/>
      <c r="P84" s="106"/>
      <c r="Q84" s="107"/>
      <c r="R84" s="108"/>
      <c r="S84" s="108"/>
      <c r="T84" s="108"/>
      <c r="U84" s="108"/>
      <c r="V84" s="108"/>
      <c r="W84" s="108"/>
      <c r="X84" s="108"/>
      <c r="Y84" s="108"/>
      <c r="Z84" s="108"/>
      <c r="AA84" s="108"/>
      <c r="AB84" s="108"/>
      <c r="AC84" s="108"/>
      <c r="AD84" s="109"/>
      <c r="AE84" s="80"/>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row>
    <row r="85" spans="1:63" ht="47.25" x14ac:dyDescent="0.25">
      <c r="A85" s="31">
        <f t="shared" si="46"/>
        <v>22</v>
      </c>
      <c r="B85" s="13" t="s">
        <v>129</v>
      </c>
      <c r="C85" s="4" t="s">
        <v>8</v>
      </c>
      <c r="D85" s="4" t="s">
        <v>130</v>
      </c>
      <c r="E85" s="4"/>
      <c r="F85" s="39">
        <f>+G85+H85</f>
        <v>28866</v>
      </c>
      <c r="G85" s="9">
        <v>12386</v>
      </c>
      <c r="H85" s="9">
        <v>16480</v>
      </c>
      <c r="I85" s="39">
        <f>+J85+M85</f>
        <v>17480</v>
      </c>
      <c r="J85" s="39">
        <v>1000</v>
      </c>
      <c r="K85" s="42"/>
      <c r="L85" s="39">
        <v>1000</v>
      </c>
      <c r="M85" s="42">
        <v>16480</v>
      </c>
      <c r="N85" s="6" t="s">
        <v>270</v>
      </c>
      <c r="O85" s="106"/>
      <c r="P85" s="106"/>
      <c r="Q85" s="107"/>
      <c r="R85" s="108"/>
      <c r="S85" s="108"/>
      <c r="T85" s="108"/>
      <c r="U85" s="108"/>
      <c r="V85" s="108"/>
      <c r="W85" s="108"/>
      <c r="X85" s="108"/>
      <c r="Y85" s="108"/>
      <c r="Z85" s="108"/>
      <c r="AA85" s="108"/>
      <c r="AB85" s="108"/>
      <c r="AC85" s="108"/>
      <c r="AD85" s="109"/>
      <c r="AE85" s="80"/>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row>
    <row r="86" spans="1:63" ht="31.5" x14ac:dyDescent="0.25">
      <c r="A86" s="31">
        <f t="shared" si="46"/>
        <v>23</v>
      </c>
      <c r="B86" s="13" t="s">
        <v>134</v>
      </c>
      <c r="C86" s="26" t="s">
        <v>9</v>
      </c>
      <c r="D86" s="4" t="s">
        <v>133</v>
      </c>
      <c r="E86" s="4"/>
      <c r="F86" s="39">
        <f>+G86+H86</f>
        <v>85700</v>
      </c>
      <c r="G86" s="42">
        <v>85700</v>
      </c>
      <c r="H86" s="9"/>
      <c r="I86" s="39">
        <f>+J86+M86</f>
        <v>1000</v>
      </c>
      <c r="J86" s="39">
        <v>1000</v>
      </c>
      <c r="K86" s="42"/>
      <c r="L86" s="39">
        <v>1000</v>
      </c>
      <c r="M86" s="42"/>
      <c r="N86" s="6" t="s">
        <v>271</v>
      </c>
      <c r="O86" s="106"/>
      <c r="P86" s="106"/>
      <c r="Q86" s="107"/>
      <c r="R86" s="108"/>
      <c r="S86" s="108"/>
      <c r="T86" s="108"/>
      <c r="U86" s="108"/>
      <c r="V86" s="108"/>
      <c r="W86" s="108"/>
      <c r="X86" s="108"/>
      <c r="Y86" s="108"/>
      <c r="Z86" s="108"/>
      <c r="AA86" s="108"/>
      <c r="AB86" s="108"/>
      <c r="AC86" s="108"/>
      <c r="AD86" s="109"/>
      <c r="AE86" s="80"/>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row>
    <row r="87" spans="1:63" x14ac:dyDescent="0.25">
      <c r="A87" s="19"/>
      <c r="B87" s="53" t="s">
        <v>258</v>
      </c>
      <c r="C87" s="53"/>
      <c r="D87" s="53"/>
      <c r="E87" s="53"/>
      <c r="F87" s="53"/>
      <c r="G87" s="53"/>
      <c r="H87" s="53"/>
      <c r="I87" s="56">
        <f>+SUM(I88:I89)</f>
        <v>5400</v>
      </c>
      <c r="J87" s="56">
        <v>5400</v>
      </c>
      <c r="K87" s="56">
        <v>0</v>
      </c>
      <c r="L87" s="56">
        <v>5400</v>
      </c>
      <c r="M87" s="56">
        <f t="shared" ref="M87" si="47">+SUM(M88:M89)</f>
        <v>0</v>
      </c>
      <c r="N87" s="53"/>
      <c r="O87" s="78"/>
      <c r="P87" s="78"/>
      <c r="Q87" s="78"/>
      <c r="R87" s="78"/>
      <c r="S87" s="78"/>
      <c r="T87" s="78"/>
      <c r="U87" s="78"/>
      <c r="V87" s="78"/>
      <c r="W87" s="78"/>
      <c r="X87" s="78"/>
      <c r="Y87" s="78"/>
      <c r="Z87" s="78"/>
      <c r="AA87" s="78"/>
      <c r="AB87" s="78"/>
      <c r="AC87" s="78"/>
      <c r="AD87" s="79"/>
      <c r="AE87" s="80"/>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row>
    <row r="88" spans="1:63" ht="31.5" x14ac:dyDescent="0.25">
      <c r="A88" s="31">
        <f>+A86+1</f>
        <v>24</v>
      </c>
      <c r="B88" s="13" t="s">
        <v>127</v>
      </c>
      <c r="C88" s="4" t="s">
        <v>26</v>
      </c>
      <c r="D88" s="4" t="s">
        <v>139</v>
      </c>
      <c r="E88" s="4"/>
      <c r="F88" s="39">
        <f>+G88+H88</f>
        <v>2600</v>
      </c>
      <c r="G88" s="42">
        <v>2600</v>
      </c>
      <c r="H88" s="9"/>
      <c r="I88" s="39">
        <f>+J88+M88</f>
        <v>2600</v>
      </c>
      <c r="J88" s="39">
        <v>2600</v>
      </c>
      <c r="K88" s="42"/>
      <c r="L88" s="39">
        <v>2600</v>
      </c>
      <c r="M88" s="42"/>
      <c r="N88" s="6"/>
      <c r="O88" s="106"/>
      <c r="P88" s="106"/>
      <c r="Q88" s="107"/>
      <c r="R88" s="108"/>
      <c r="S88" s="108"/>
      <c r="T88" s="108"/>
      <c r="U88" s="108"/>
      <c r="V88" s="108"/>
      <c r="W88" s="108"/>
      <c r="X88" s="108"/>
      <c r="Y88" s="108"/>
      <c r="Z88" s="108"/>
      <c r="AA88" s="108"/>
      <c r="AB88" s="108"/>
      <c r="AC88" s="108"/>
      <c r="AD88" s="109"/>
      <c r="AE88" s="80"/>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row>
    <row r="89" spans="1:63" ht="31.5" x14ac:dyDescent="0.25">
      <c r="A89" s="31">
        <f t="shared" ref="A89" si="48">+A88+1</f>
        <v>25</v>
      </c>
      <c r="B89" s="13" t="s">
        <v>128</v>
      </c>
      <c r="C89" s="4" t="s">
        <v>16</v>
      </c>
      <c r="D89" s="4" t="s">
        <v>142</v>
      </c>
      <c r="E89" s="4"/>
      <c r="F89" s="39">
        <f>+G89+H89</f>
        <v>2800</v>
      </c>
      <c r="G89" s="42">
        <v>2800</v>
      </c>
      <c r="H89" s="9"/>
      <c r="I89" s="39">
        <f>+J89+M89</f>
        <v>2800</v>
      </c>
      <c r="J89" s="39">
        <v>2800</v>
      </c>
      <c r="K89" s="42"/>
      <c r="L89" s="39">
        <v>2800</v>
      </c>
      <c r="M89" s="42"/>
      <c r="N89" s="6"/>
      <c r="O89" s="106"/>
      <c r="P89" s="106"/>
      <c r="Q89" s="107"/>
      <c r="R89" s="108"/>
      <c r="S89" s="108"/>
      <c r="T89" s="108"/>
      <c r="U89" s="108"/>
      <c r="V89" s="108"/>
      <c r="W89" s="108"/>
      <c r="X89" s="108"/>
      <c r="Y89" s="108"/>
      <c r="Z89" s="108"/>
      <c r="AA89" s="108"/>
      <c r="AB89" s="108"/>
      <c r="AC89" s="108"/>
      <c r="AD89" s="109"/>
      <c r="AE89" s="80"/>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row>
    <row r="90" spans="1:63" x14ac:dyDescent="0.25">
      <c r="A90" s="19"/>
      <c r="B90" s="53" t="s">
        <v>263</v>
      </c>
      <c r="C90" s="53"/>
      <c r="D90" s="53"/>
      <c r="E90" s="53"/>
      <c r="F90" s="53"/>
      <c r="G90" s="53"/>
      <c r="H90" s="53"/>
      <c r="I90" s="56">
        <f>+SUM(I91)</f>
        <v>2500</v>
      </c>
      <c r="J90" s="56">
        <v>2500</v>
      </c>
      <c r="K90" s="56">
        <v>0</v>
      </c>
      <c r="L90" s="56">
        <v>2500</v>
      </c>
      <c r="M90" s="56">
        <f t="shared" ref="M90" si="49">+SUM(M91)</f>
        <v>0</v>
      </c>
      <c r="N90" s="53"/>
      <c r="O90" s="78"/>
      <c r="P90" s="78"/>
      <c r="Q90" s="78"/>
      <c r="R90" s="78"/>
      <c r="S90" s="78"/>
      <c r="T90" s="78"/>
      <c r="U90" s="78"/>
      <c r="V90" s="78"/>
      <c r="W90" s="78"/>
      <c r="X90" s="78"/>
      <c r="Y90" s="78"/>
      <c r="Z90" s="78"/>
      <c r="AA90" s="78"/>
      <c r="AB90" s="78"/>
      <c r="AC90" s="78"/>
      <c r="AD90" s="79"/>
      <c r="AE90" s="80"/>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row>
    <row r="91" spans="1:63" ht="31.5" x14ac:dyDescent="0.25">
      <c r="A91" s="31">
        <f>+A89+1</f>
        <v>26</v>
      </c>
      <c r="B91" s="13" t="s">
        <v>125</v>
      </c>
      <c r="C91" s="4" t="s">
        <v>18</v>
      </c>
      <c r="D91" s="4" t="s">
        <v>135</v>
      </c>
      <c r="E91" s="4"/>
      <c r="F91" s="39">
        <f>+G91+H91</f>
        <v>2500</v>
      </c>
      <c r="G91" s="42">
        <v>2500</v>
      </c>
      <c r="H91" s="9"/>
      <c r="I91" s="39">
        <f>+J91+M91</f>
        <v>2500</v>
      </c>
      <c r="J91" s="39">
        <v>2500</v>
      </c>
      <c r="K91" s="42"/>
      <c r="L91" s="39">
        <v>2500</v>
      </c>
      <c r="M91" s="42"/>
      <c r="N91" s="6"/>
      <c r="O91" s="106"/>
      <c r="P91" s="106"/>
      <c r="Q91" s="107"/>
      <c r="R91" s="108"/>
      <c r="S91" s="108"/>
      <c r="T91" s="108"/>
      <c r="U91" s="108"/>
      <c r="V91" s="108"/>
      <c r="W91" s="108"/>
      <c r="X91" s="108"/>
      <c r="Y91" s="108"/>
      <c r="Z91" s="108"/>
      <c r="AA91" s="108"/>
      <c r="AB91" s="108"/>
      <c r="AC91" s="108"/>
      <c r="AD91" s="109"/>
      <c r="AE91" s="80"/>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row>
    <row r="92" spans="1:63" x14ac:dyDescent="0.25">
      <c r="A92" s="19"/>
      <c r="B92" s="53" t="s">
        <v>260</v>
      </c>
      <c r="C92" s="53"/>
      <c r="D92" s="53"/>
      <c r="E92" s="53"/>
      <c r="F92" s="53"/>
      <c r="G92" s="53"/>
      <c r="H92" s="53"/>
      <c r="I92" s="56">
        <f>+SUM(I93)</f>
        <v>1057</v>
      </c>
      <c r="J92" s="56">
        <v>1057</v>
      </c>
      <c r="K92" s="56">
        <v>0</v>
      </c>
      <c r="L92" s="56">
        <v>1057</v>
      </c>
      <c r="M92" s="56">
        <f t="shared" ref="M92" si="50">+SUM(M93)</f>
        <v>0</v>
      </c>
      <c r="N92" s="53"/>
      <c r="O92" s="78"/>
      <c r="P92" s="78"/>
      <c r="Q92" s="78"/>
      <c r="R92" s="78"/>
      <c r="S92" s="78"/>
      <c r="T92" s="78"/>
      <c r="U92" s="78"/>
      <c r="V92" s="78"/>
      <c r="W92" s="78"/>
      <c r="X92" s="78"/>
      <c r="Y92" s="78"/>
      <c r="Z92" s="78"/>
      <c r="AA92" s="78"/>
      <c r="AB92" s="78"/>
      <c r="AC92" s="78"/>
      <c r="AD92" s="79"/>
      <c r="AE92" s="80"/>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row>
    <row r="93" spans="1:63" ht="31.5" x14ac:dyDescent="0.25">
      <c r="A93" s="31">
        <f>+A91+1</f>
        <v>27</v>
      </c>
      <c r="B93" s="13" t="s">
        <v>137</v>
      </c>
      <c r="C93" s="4" t="s">
        <v>13</v>
      </c>
      <c r="D93" s="4" t="s">
        <v>138</v>
      </c>
      <c r="E93" s="4"/>
      <c r="F93" s="39">
        <f>+G93+H93</f>
        <v>1057</v>
      </c>
      <c r="G93" s="42">
        <v>1057</v>
      </c>
      <c r="H93" s="9"/>
      <c r="I93" s="39">
        <f>+J93+M93</f>
        <v>1057</v>
      </c>
      <c r="J93" s="39">
        <v>1057</v>
      </c>
      <c r="K93" s="42"/>
      <c r="L93" s="39">
        <v>1057</v>
      </c>
      <c r="M93" s="42"/>
      <c r="N93" s="6"/>
      <c r="O93" s="106"/>
      <c r="P93" s="106"/>
      <c r="Q93" s="107"/>
      <c r="R93" s="108"/>
      <c r="S93" s="108"/>
      <c r="T93" s="108"/>
      <c r="U93" s="108"/>
      <c r="V93" s="108"/>
      <c r="W93" s="108"/>
      <c r="X93" s="108"/>
      <c r="Y93" s="108"/>
      <c r="Z93" s="108"/>
      <c r="AA93" s="108"/>
      <c r="AB93" s="108"/>
      <c r="AC93" s="108"/>
      <c r="AD93" s="109"/>
      <c r="AE93" s="80"/>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row>
    <row r="94" spans="1:63" ht="31.5" x14ac:dyDescent="0.25">
      <c r="A94" s="19"/>
      <c r="B94" s="53" t="s">
        <v>264</v>
      </c>
      <c r="C94" s="53"/>
      <c r="D94" s="53"/>
      <c r="E94" s="53"/>
      <c r="F94" s="53"/>
      <c r="G94" s="53"/>
      <c r="H94" s="53"/>
      <c r="I94" s="56">
        <f>+SUM(I95)</f>
        <v>3000</v>
      </c>
      <c r="J94" s="56">
        <v>3000</v>
      </c>
      <c r="K94" s="56">
        <v>0</v>
      </c>
      <c r="L94" s="56">
        <v>3000</v>
      </c>
      <c r="M94" s="56">
        <f t="shared" ref="M94" si="51">+SUM(M95)</f>
        <v>0</v>
      </c>
      <c r="N94" s="53"/>
      <c r="O94" s="78"/>
      <c r="P94" s="78"/>
      <c r="Q94" s="78"/>
      <c r="R94" s="78"/>
      <c r="S94" s="78"/>
      <c r="T94" s="78"/>
      <c r="U94" s="78"/>
      <c r="V94" s="78"/>
      <c r="W94" s="78"/>
      <c r="X94" s="78"/>
      <c r="Y94" s="78"/>
      <c r="Z94" s="78"/>
      <c r="AA94" s="78"/>
      <c r="AB94" s="78"/>
      <c r="AC94" s="78"/>
      <c r="AD94" s="79"/>
      <c r="AE94" s="80"/>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row>
    <row r="95" spans="1:63" ht="31.5" x14ac:dyDescent="0.25">
      <c r="A95" s="31">
        <f>+A93+1</f>
        <v>28</v>
      </c>
      <c r="B95" s="13" t="s">
        <v>126</v>
      </c>
      <c r="C95" s="23" t="s">
        <v>82</v>
      </c>
      <c r="D95" s="4" t="s">
        <v>141</v>
      </c>
      <c r="E95" s="4"/>
      <c r="F95" s="39">
        <f t="shared" ref="F95" si="52">+G95+H95</f>
        <v>14000</v>
      </c>
      <c r="G95" s="42">
        <v>14000</v>
      </c>
      <c r="H95" s="9"/>
      <c r="I95" s="39">
        <f t="shared" ref="I95" si="53">+J95+M95</f>
        <v>3000</v>
      </c>
      <c r="J95" s="39">
        <v>3000</v>
      </c>
      <c r="K95" s="42"/>
      <c r="L95" s="39">
        <v>3000</v>
      </c>
      <c r="M95" s="42"/>
      <c r="N95" s="6" t="s">
        <v>274</v>
      </c>
      <c r="O95" s="106"/>
      <c r="P95" s="106"/>
      <c r="Q95" s="107"/>
      <c r="R95" s="108"/>
      <c r="S95" s="108"/>
      <c r="T95" s="108"/>
      <c r="U95" s="108"/>
      <c r="V95" s="108"/>
      <c r="W95" s="108"/>
      <c r="X95" s="108"/>
      <c r="Y95" s="108"/>
      <c r="Z95" s="108"/>
      <c r="AA95" s="108"/>
      <c r="AB95" s="108"/>
      <c r="AC95" s="108"/>
      <c r="AD95" s="109"/>
      <c r="AE95" s="80"/>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row>
    <row r="96" spans="1:63" ht="18.75" x14ac:dyDescent="0.25">
      <c r="A96" s="3" t="s">
        <v>166</v>
      </c>
      <c r="B96" s="10" t="s">
        <v>188</v>
      </c>
      <c r="C96" s="11"/>
      <c r="D96" s="11"/>
      <c r="E96" s="11"/>
      <c r="F96" s="12">
        <f>+SUM(F98:F132)</f>
        <v>99867</v>
      </c>
      <c r="G96" s="12">
        <f>+SUM(G98:G132)</f>
        <v>97355</v>
      </c>
      <c r="H96" s="12">
        <f>+SUM(H98:H132)</f>
        <v>2512</v>
      </c>
      <c r="I96" s="55">
        <f>+I97+I109+I112+I117+I121+I126</f>
        <v>55280</v>
      </c>
      <c r="J96" s="55">
        <v>52768</v>
      </c>
      <c r="K96" s="55">
        <v>0</v>
      </c>
      <c r="L96" s="55">
        <v>52768</v>
      </c>
      <c r="M96" s="55">
        <f t="shared" ref="M96" si="54">+M97+M109+M112+M117+M121+M126</f>
        <v>2512</v>
      </c>
      <c r="N96" s="8"/>
      <c r="O96" s="113"/>
      <c r="P96" s="113"/>
      <c r="Q96" s="107"/>
      <c r="R96" s="108"/>
      <c r="S96" s="108"/>
      <c r="T96" s="108"/>
      <c r="U96" s="108"/>
      <c r="V96" s="108"/>
      <c r="W96" s="108"/>
      <c r="X96" s="108"/>
      <c r="Y96" s="108"/>
      <c r="Z96" s="108"/>
      <c r="AA96" s="108"/>
      <c r="AB96" s="108"/>
      <c r="AC96" s="108"/>
      <c r="AD96" s="109"/>
      <c r="AE96" s="80"/>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row>
    <row r="97" spans="1:63" x14ac:dyDescent="0.25">
      <c r="A97" s="19"/>
      <c r="B97" s="53" t="s">
        <v>256</v>
      </c>
      <c r="C97" s="53"/>
      <c r="D97" s="53"/>
      <c r="E97" s="53"/>
      <c r="F97" s="53"/>
      <c r="G97" s="53"/>
      <c r="H97" s="53"/>
      <c r="I97" s="56">
        <f>+SUM(I98:I108)</f>
        <v>14720</v>
      </c>
      <c r="J97" s="56">
        <v>14720</v>
      </c>
      <c r="K97" s="56">
        <v>0</v>
      </c>
      <c r="L97" s="56">
        <v>14720</v>
      </c>
      <c r="M97" s="56">
        <f t="shared" ref="M97" si="55">+SUM(M98:M108)</f>
        <v>0</v>
      </c>
      <c r="N97" s="53"/>
      <c r="O97" s="78"/>
      <c r="P97" s="78"/>
      <c r="Q97" s="78"/>
      <c r="R97" s="78"/>
      <c r="S97" s="78"/>
      <c r="T97" s="78"/>
      <c r="U97" s="78"/>
      <c r="V97" s="78"/>
      <c r="W97" s="78"/>
      <c r="X97" s="78"/>
      <c r="Y97" s="78"/>
      <c r="Z97" s="78"/>
      <c r="AA97" s="78"/>
      <c r="AB97" s="78"/>
      <c r="AC97" s="78"/>
      <c r="AD97" s="79"/>
      <c r="AE97" s="80"/>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row>
    <row r="98" spans="1:63" ht="31.5" x14ac:dyDescent="0.25">
      <c r="A98" s="31">
        <f>+A95+1</f>
        <v>29</v>
      </c>
      <c r="B98" s="32" t="s">
        <v>200</v>
      </c>
      <c r="C98" s="4" t="s">
        <v>8</v>
      </c>
      <c r="D98" s="4" t="s">
        <v>208</v>
      </c>
      <c r="E98" s="19"/>
      <c r="F98" s="39">
        <f t="shared" ref="F98:F108" si="56">+G98+H98</f>
        <v>1200</v>
      </c>
      <c r="G98" s="39">
        <v>1200</v>
      </c>
      <c r="H98" s="39"/>
      <c r="I98" s="39">
        <f t="shared" ref="I98:I108" si="57">+J98+M98</f>
        <v>1080</v>
      </c>
      <c r="J98" s="39">
        <v>1080</v>
      </c>
      <c r="K98" s="42"/>
      <c r="L98" s="39">
        <v>1080</v>
      </c>
      <c r="M98" s="42"/>
      <c r="N98" s="31"/>
      <c r="O98" s="91"/>
      <c r="P98" s="91"/>
      <c r="Q98" s="78"/>
      <c r="R98" s="78"/>
      <c r="S98" s="78"/>
      <c r="T98" s="78"/>
      <c r="U98" s="78"/>
      <c r="V98" s="78"/>
      <c r="W98" s="78"/>
      <c r="X98" s="78"/>
      <c r="Y98" s="78"/>
      <c r="Z98" s="78"/>
      <c r="AA98" s="78"/>
      <c r="AB98" s="79"/>
      <c r="AC98" s="80"/>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row>
    <row r="99" spans="1:63" ht="31.5" x14ac:dyDescent="0.25">
      <c r="A99" s="31">
        <f t="shared" ref="A99:A108" si="58">+A98+1</f>
        <v>30</v>
      </c>
      <c r="B99" s="32" t="s">
        <v>241</v>
      </c>
      <c r="C99" s="4" t="s">
        <v>8</v>
      </c>
      <c r="D99" s="4" t="s">
        <v>209</v>
      </c>
      <c r="E99" s="19"/>
      <c r="F99" s="39">
        <f t="shared" si="56"/>
        <v>800</v>
      </c>
      <c r="G99" s="39">
        <v>800</v>
      </c>
      <c r="H99" s="39"/>
      <c r="I99" s="39">
        <f t="shared" si="57"/>
        <v>720</v>
      </c>
      <c r="J99" s="39">
        <v>720</v>
      </c>
      <c r="K99" s="42"/>
      <c r="L99" s="39">
        <v>720</v>
      </c>
      <c r="M99" s="42"/>
      <c r="N99" s="31"/>
      <c r="O99" s="91"/>
      <c r="P99" s="91"/>
      <c r="Q99" s="78"/>
      <c r="R99" s="78"/>
      <c r="S99" s="78"/>
      <c r="T99" s="78"/>
      <c r="U99" s="78"/>
      <c r="V99" s="78"/>
      <c r="W99" s="78"/>
      <c r="X99" s="78"/>
      <c r="Y99" s="78"/>
      <c r="Z99" s="78"/>
      <c r="AA99" s="78"/>
      <c r="AB99" s="79"/>
      <c r="AC99" s="80"/>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row>
    <row r="100" spans="1:63" ht="31.5" x14ac:dyDescent="0.25">
      <c r="A100" s="31">
        <f t="shared" si="58"/>
        <v>31</v>
      </c>
      <c r="B100" s="32" t="s">
        <v>201</v>
      </c>
      <c r="C100" s="4" t="s">
        <v>8</v>
      </c>
      <c r="D100" s="4" t="s">
        <v>210</v>
      </c>
      <c r="E100" s="19"/>
      <c r="F100" s="39">
        <f t="shared" si="56"/>
        <v>600</v>
      </c>
      <c r="G100" s="39">
        <v>600</v>
      </c>
      <c r="H100" s="39"/>
      <c r="I100" s="39">
        <f t="shared" si="57"/>
        <v>540</v>
      </c>
      <c r="J100" s="39">
        <v>540</v>
      </c>
      <c r="K100" s="42"/>
      <c r="L100" s="39">
        <v>540</v>
      </c>
      <c r="M100" s="42"/>
      <c r="N100" s="31"/>
      <c r="O100" s="91"/>
      <c r="P100" s="91"/>
      <c r="Q100" s="78"/>
      <c r="R100" s="78"/>
      <c r="S100" s="78"/>
      <c r="T100" s="78"/>
      <c r="U100" s="78"/>
      <c r="V100" s="78"/>
      <c r="W100" s="78"/>
      <c r="X100" s="78"/>
      <c r="Y100" s="78"/>
      <c r="Z100" s="78"/>
      <c r="AA100" s="78"/>
      <c r="AB100" s="79"/>
      <c r="AC100" s="80"/>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row>
    <row r="101" spans="1:63" ht="47.25" x14ac:dyDescent="0.25">
      <c r="A101" s="31">
        <f t="shared" si="58"/>
        <v>32</v>
      </c>
      <c r="B101" s="32" t="s">
        <v>202</v>
      </c>
      <c r="C101" s="4" t="s">
        <v>8</v>
      </c>
      <c r="D101" s="4" t="s">
        <v>211</v>
      </c>
      <c r="E101" s="19"/>
      <c r="F101" s="39">
        <f t="shared" si="56"/>
        <v>12000</v>
      </c>
      <c r="G101" s="39">
        <v>12000</v>
      </c>
      <c r="H101" s="39"/>
      <c r="I101" s="39">
        <f t="shared" si="57"/>
        <v>5000</v>
      </c>
      <c r="J101" s="39">
        <v>5000</v>
      </c>
      <c r="K101" s="42"/>
      <c r="L101" s="39">
        <v>5000</v>
      </c>
      <c r="M101" s="42"/>
      <c r="N101" s="6" t="s">
        <v>272</v>
      </c>
      <c r="O101" s="91"/>
      <c r="P101" s="91"/>
      <c r="Q101" s="78"/>
      <c r="R101" s="78"/>
      <c r="S101" s="78"/>
      <c r="T101" s="78"/>
      <c r="U101" s="78"/>
      <c r="V101" s="78"/>
      <c r="W101" s="78"/>
      <c r="X101" s="78"/>
      <c r="Y101" s="78"/>
      <c r="Z101" s="78"/>
      <c r="AA101" s="78"/>
      <c r="AB101" s="79"/>
      <c r="AC101" s="80"/>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row>
    <row r="102" spans="1:63" ht="31.5" x14ac:dyDescent="0.25">
      <c r="A102" s="31">
        <f t="shared" si="58"/>
        <v>33</v>
      </c>
      <c r="B102" s="32" t="s">
        <v>203</v>
      </c>
      <c r="C102" s="4" t="s">
        <v>8</v>
      </c>
      <c r="D102" s="4" t="s">
        <v>212</v>
      </c>
      <c r="E102" s="19"/>
      <c r="F102" s="39">
        <f t="shared" si="56"/>
        <v>1100</v>
      </c>
      <c r="G102" s="39">
        <v>1100</v>
      </c>
      <c r="H102" s="39"/>
      <c r="I102" s="39">
        <f t="shared" si="57"/>
        <v>800</v>
      </c>
      <c r="J102" s="39">
        <v>800</v>
      </c>
      <c r="K102" s="42"/>
      <c r="L102" s="39">
        <v>800</v>
      </c>
      <c r="M102" s="42"/>
      <c r="N102" s="31"/>
      <c r="O102" s="91"/>
      <c r="P102" s="91"/>
      <c r="Q102" s="78"/>
      <c r="R102" s="78"/>
      <c r="S102" s="78"/>
      <c r="T102" s="78"/>
      <c r="U102" s="78"/>
      <c r="V102" s="78"/>
      <c r="W102" s="78"/>
      <c r="X102" s="78"/>
      <c r="Y102" s="78"/>
      <c r="Z102" s="78"/>
      <c r="AA102" s="78"/>
      <c r="AB102" s="79"/>
      <c r="AC102" s="80"/>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row>
    <row r="103" spans="1:63" ht="31.5" x14ac:dyDescent="0.25">
      <c r="A103" s="31">
        <f t="shared" si="58"/>
        <v>34</v>
      </c>
      <c r="B103" s="32" t="s">
        <v>204</v>
      </c>
      <c r="C103" s="4" t="s">
        <v>8</v>
      </c>
      <c r="D103" s="4" t="s">
        <v>213</v>
      </c>
      <c r="E103" s="19"/>
      <c r="F103" s="39">
        <f t="shared" si="56"/>
        <v>1200</v>
      </c>
      <c r="G103" s="39">
        <v>1200</v>
      </c>
      <c r="H103" s="39"/>
      <c r="I103" s="39">
        <f t="shared" si="57"/>
        <v>1200</v>
      </c>
      <c r="J103" s="39">
        <v>1200</v>
      </c>
      <c r="K103" s="42"/>
      <c r="L103" s="39">
        <v>1200</v>
      </c>
      <c r="M103" s="42"/>
      <c r="N103" s="31"/>
      <c r="O103" s="91"/>
      <c r="P103" s="91"/>
      <c r="Q103" s="78"/>
      <c r="R103" s="78"/>
      <c r="S103" s="78"/>
      <c r="T103" s="78"/>
      <c r="U103" s="78"/>
      <c r="V103" s="78"/>
      <c r="W103" s="78"/>
      <c r="X103" s="78"/>
      <c r="Y103" s="78"/>
      <c r="Z103" s="78"/>
      <c r="AA103" s="78"/>
      <c r="AB103" s="79"/>
      <c r="AC103" s="80"/>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row>
    <row r="104" spans="1:63" ht="47.25" x14ac:dyDescent="0.25">
      <c r="A104" s="31">
        <f t="shared" si="58"/>
        <v>35</v>
      </c>
      <c r="B104" s="32" t="s">
        <v>168</v>
      </c>
      <c r="C104" s="4" t="s">
        <v>8</v>
      </c>
      <c r="D104" s="4" t="s">
        <v>214</v>
      </c>
      <c r="E104" s="19"/>
      <c r="F104" s="39">
        <f t="shared" si="56"/>
        <v>1100</v>
      </c>
      <c r="G104" s="39">
        <v>1100</v>
      </c>
      <c r="H104" s="39"/>
      <c r="I104" s="39">
        <f t="shared" si="57"/>
        <v>1060</v>
      </c>
      <c r="J104" s="39">
        <v>1060</v>
      </c>
      <c r="K104" s="42"/>
      <c r="L104" s="39">
        <v>1060</v>
      </c>
      <c r="M104" s="42"/>
      <c r="N104" s="31"/>
      <c r="O104" s="91"/>
      <c r="P104" s="91"/>
      <c r="Q104" s="78"/>
      <c r="R104" s="78"/>
      <c r="S104" s="78"/>
      <c r="T104" s="78"/>
      <c r="U104" s="78"/>
      <c r="V104" s="78"/>
      <c r="W104" s="78"/>
      <c r="X104" s="78"/>
      <c r="Y104" s="78"/>
      <c r="Z104" s="78"/>
      <c r="AA104" s="78"/>
      <c r="AB104" s="79"/>
      <c r="AC104" s="80"/>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row>
    <row r="105" spans="1:63" ht="31.5" x14ac:dyDescent="0.25">
      <c r="A105" s="31">
        <f t="shared" si="58"/>
        <v>36</v>
      </c>
      <c r="B105" s="32" t="s">
        <v>197</v>
      </c>
      <c r="C105" s="4" t="s">
        <v>8</v>
      </c>
      <c r="D105" s="4" t="s">
        <v>215</v>
      </c>
      <c r="E105" s="19"/>
      <c r="F105" s="39">
        <f t="shared" si="56"/>
        <v>1200</v>
      </c>
      <c r="G105" s="39">
        <v>1200</v>
      </c>
      <c r="H105" s="39"/>
      <c r="I105" s="39">
        <f t="shared" si="57"/>
        <v>1080</v>
      </c>
      <c r="J105" s="39">
        <v>1080</v>
      </c>
      <c r="K105" s="42"/>
      <c r="L105" s="39">
        <v>1080</v>
      </c>
      <c r="M105" s="42"/>
      <c r="N105" s="31"/>
      <c r="O105" s="91"/>
      <c r="P105" s="91"/>
      <c r="Q105" s="78"/>
      <c r="R105" s="78"/>
      <c r="S105" s="78"/>
      <c r="T105" s="78"/>
      <c r="U105" s="78"/>
      <c r="V105" s="78"/>
      <c r="W105" s="78"/>
      <c r="X105" s="78"/>
      <c r="Y105" s="78"/>
      <c r="Z105" s="78"/>
      <c r="AA105" s="78"/>
      <c r="AB105" s="79"/>
      <c r="AC105" s="80"/>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row>
    <row r="106" spans="1:63" ht="31.5" x14ac:dyDescent="0.25">
      <c r="A106" s="31">
        <f t="shared" si="58"/>
        <v>37</v>
      </c>
      <c r="B106" s="32" t="s">
        <v>169</v>
      </c>
      <c r="C106" s="4" t="s">
        <v>8</v>
      </c>
      <c r="D106" s="4" t="s">
        <v>216</v>
      </c>
      <c r="E106" s="19"/>
      <c r="F106" s="39">
        <f t="shared" si="56"/>
        <v>1200</v>
      </c>
      <c r="G106" s="39">
        <v>1200</v>
      </c>
      <c r="H106" s="39"/>
      <c r="I106" s="39">
        <f t="shared" si="57"/>
        <v>1080</v>
      </c>
      <c r="J106" s="39">
        <v>1080</v>
      </c>
      <c r="K106" s="42"/>
      <c r="L106" s="39">
        <v>1080</v>
      </c>
      <c r="M106" s="42"/>
      <c r="N106" s="31"/>
      <c r="O106" s="91"/>
      <c r="P106" s="91"/>
      <c r="Q106" s="78"/>
      <c r="R106" s="78"/>
      <c r="S106" s="78"/>
      <c r="T106" s="78"/>
      <c r="U106" s="78"/>
      <c r="V106" s="78"/>
      <c r="W106" s="78"/>
      <c r="X106" s="78"/>
      <c r="Y106" s="78"/>
      <c r="Z106" s="78"/>
      <c r="AA106" s="78"/>
      <c r="AB106" s="79"/>
      <c r="AC106" s="80"/>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row>
    <row r="107" spans="1:63" ht="31.5" x14ac:dyDescent="0.25">
      <c r="A107" s="31">
        <f t="shared" si="58"/>
        <v>38</v>
      </c>
      <c r="B107" s="32" t="s">
        <v>170</v>
      </c>
      <c r="C107" s="4" t="s">
        <v>8</v>
      </c>
      <c r="D107" s="4" t="s">
        <v>217</v>
      </c>
      <c r="E107" s="19"/>
      <c r="F107" s="39">
        <f t="shared" si="56"/>
        <v>1200</v>
      </c>
      <c r="G107" s="39">
        <v>1200</v>
      </c>
      <c r="H107" s="39"/>
      <c r="I107" s="39">
        <f t="shared" si="57"/>
        <v>1080</v>
      </c>
      <c r="J107" s="39">
        <v>1080</v>
      </c>
      <c r="K107" s="42"/>
      <c r="L107" s="39">
        <v>1080</v>
      </c>
      <c r="M107" s="42"/>
      <c r="N107" s="31"/>
      <c r="O107" s="91"/>
      <c r="P107" s="91"/>
      <c r="Q107" s="78"/>
      <c r="R107" s="78"/>
      <c r="S107" s="78"/>
      <c r="T107" s="78"/>
      <c r="U107" s="78"/>
      <c r="V107" s="78"/>
      <c r="W107" s="78"/>
      <c r="X107" s="78"/>
      <c r="Y107" s="78"/>
      <c r="Z107" s="78"/>
      <c r="AA107" s="78"/>
      <c r="AB107" s="79"/>
      <c r="AC107" s="80"/>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row>
    <row r="108" spans="1:63" ht="31.5" x14ac:dyDescent="0.25">
      <c r="A108" s="31">
        <f t="shared" si="58"/>
        <v>39</v>
      </c>
      <c r="B108" s="34" t="s">
        <v>174</v>
      </c>
      <c r="C108" s="31" t="s">
        <v>173</v>
      </c>
      <c r="D108" s="4" t="s">
        <v>198</v>
      </c>
      <c r="E108" s="19"/>
      <c r="F108" s="39">
        <f t="shared" si="56"/>
        <v>1200</v>
      </c>
      <c r="G108" s="39">
        <v>1200</v>
      </c>
      <c r="H108" s="39"/>
      <c r="I108" s="39">
        <f t="shared" si="57"/>
        <v>1080</v>
      </c>
      <c r="J108" s="39">
        <v>1080</v>
      </c>
      <c r="K108" s="42"/>
      <c r="L108" s="39">
        <v>1080</v>
      </c>
      <c r="M108" s="42"/>
      <c r="N108" s="31"/>
      <c r="O108" s="91"/>
      <c r="P108" s="91"/>
      <c r="Q108" s="78"/>
      <c r="R108" s="78"/>
      <c r="S108" s="78"/>
      <c r="T108" s="78"/>
      <c r="U108" s="78"/>
      <c r="V108" s="78"/>
      <c r="W108" s="78"/>
      <c r="X108" s="78"/>
      <c r="Y108" s="78"/>
      <c r="Z108" s="78"/>
      <c r="AA108" s="78"/>
      <c r="AB108" s="79"/>
      <c r="AC108" s="80"/>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row>
    <row r="109" spans="1:63" x14ac:dyDescent="0.25">
      <c r="A109" s="19"/>
      <c r="B109" s="53" t="s">
        <v>257</v>
      </c>
      <c r="C109" s="53"/>
      <c r="D109" s="53"/>
      <c r="E109" s="53"/>
      <c r="F109" s="53"/>
      <c r="G109" s="53"/>
      <c r="H109" s="53"/>
      <c r="I109" s="56">
        <f>+SUM(I110:I111)</f>
        <v>6920</v>
      </c>
      <c r="J109" s="56">
        <v>6795</v>
      </c>
      <c r="K109" s="56">
        <v>0</v>
      </c>
      <c r="L109" s="56">
        <v>6795</v>
      </c>
      <c r="M109" s="56">
        <f t="shared" ref="M109" si="59">+SUM(M110:M111)</f>
        <v>125</v>
      </c>
      <c r="N109" s="53"/>
      <c r="O109" s="78"/>
      <c r="P109" s="78"/>
      <c r="Q109" s="78"/>
      <c r="R109" s="78"/>
      <c r="S109" s="78"/>
      <c r="T109" s="78"/>
      <c r="U109" s="78"/>
      <c r="V109" s="78"/>
      <c r="W109" s="78"/>
      <c r="X109" s="78"/>
      <c r="Y109" s="78"/>
      <c r="Z109" s="78"/>
      <c r="AA109" s="78"/>
      <c r="AB109" s="78"/>
      <c r="AC109" s="78"/>
      <c r="AD109" s="79"/>
      <c r="AE109" s="80"/>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row>
    <row r="110" spans="1:63" ht="31.5" x14ac:dyDescent="0.25">
      <c r="A110" s="31">
        <f>+A108+1</f>
        <v>40</v>
      </c>
      <c r="B110" s="33" t="s">
        <v>183</v>
      </c>
      <c r="C110" s="23" t="s">
        <v>82</v>
      </c>
      <c r="D110" s="4" t="s">
        <v>223</v>
      </c>
      <c r="E110" s="19"/>
      <c r="F110" s="39">
        <f>+G110+H110</f>
        <v>14900</v>
      </c>
      <c r="G110" s="39">
        <v>14900</v>
      </c>
      <c r="H110" s="39"/>
      <c r="I110" s="39">
        <f>+J110+M110</f>
        <v>5670</v>
      </c>
      <c r="J110" s="39">
        <v>5670</v>
      </c>
      <c r="K110" s="42"/>
      <c r="L110" s="39">
        <v>5670</v>
      </c>
      <c r="M110" s="42"/>
      <c r="N110" s="31" t="s">
        <v>275</v>
      </c>
      <c r="O110" s="91"/>
      <c r="P110" s="91"/>
      <c r="Q110" s="78"/>
      <c r="R110" s="78"/>
      <c r="S110" s="78"/>
      <c r="T110" s="78"/>
      <c r="U110" s="78"/>
      <c r="V110" s="78"/>
      <c r="W110" s="78"/>
      <c r="X110" s="78"/>
      <c r="Y110" s="78"/>
      <c r="Z110" s="78"/>
      <c r="AA110" s="78"/>
      <c r="AB110" s="79"/>
      <c r="AC110" s="80"/>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row>
    <row r="111" spans="1:63" ht="47.25" x14ac:dyDescent="0.25">
      <c r="A111" s="31">
        <f t="shared" ref="A111" si="60">+A110+1</f>
        <v>41</v>
      </c>
      <c r="B111" s="36" t="s">
        <v>242</v>
      </c>
      <c r="C111" s="35" t="s">
        <v>266</v>
      </c>
      <c r="D111" s="4" t="s">
        <v>222</v>
      </c>
      <c r="E111" s="19"/>
      <c r="F111" s="39">
        <f>+G111+H111</f>
        <v>1250</v>
      </c>
      <c r="G111" s="39">
        <f>1250*0.9</f>
        <v>1125</v>
      </c>
      <c r="H111" s="39">
        <v>125</v>
      </c>
      <c r="I111" s="39">
        <f>+J111+M111</f>
        <v>1250</v>
      </c>
      <c r="J111" s="39">
        <v>1125</v>
      </c>
      <c r="K111" s="42"/>
      <c r="L111" s="39">
        <v>1125</v>
      </c>
      <c r="M111" s="42">
        <v>125</v>
      </c>
      <c r="N111" s="6" t="s">
        <v>192</v>
      </c>
      <c r="O111" s="91"/>
      <c r="P111" s="91"/>
      <c r="Q111" s="78"/>
      <c r="R111" s="78"/>
      <c r="S111" s="78"/>
      <c r="T111" s="78"/>
      <c r="U111" s="78"/>
      <c r="V111" s="78"/>
      <c r="W111" s="78"/>
      <c r="X111" s="78"/>
      <c r="Y111" s="78"/>
      <c r="Z111" s="78"/>
      <c r="AA111" s="78"/>
      <c r="AB111" s="79"/>
      <c r="AC111" s="80"/>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row>
    <row r="112" spans="1:63" x14ac:dyDescent="0.25">
      <c r="A112" s="19"/>
      <c r="B112" s="53" t="s">
        <v>258</v>
      </c>
      <c r="C112" s="53"/>
      <c r="D112" s="53"/>
      <c r="E112" s="53"/>
      <c r="F112" s="53"/>
      <c r="G112" s="53"/>
      <c r="H112" s="53"/>
      <c r="I112" s="56">
        <f>+SUM(I113:I116)</f>
        <v>14590</v>
      </c>
      <c r="J112" s="56">
        <v>14590</v>
      </c>
      <c r="K112" s="56">
        <v>0</v>
      </c>
      <c r="L112" s="56">
        <v>14590</v>
      </c>
      <c r="M112" s="56">
        <f t="shared" ref="M112" si="61">+SUM(M113:M116)</f>
        <v>0</v>
      </c>
      <c r="N112" s="53"/>
      <c r="O112" s="78"/>
      <c r="P112" s="78"/>
      <c r="Q112" s="78"/>
      <c r="R112" s="78"/>
      <c r="S112" s="78"/>
      <c r="T112" s="78"/>
      <c r="U112" s="78"/>
      <c r="V112" s="78"/>
      <c r="W112" s="78"/>
      <c r="X112" s="78"/>
      <c r="Y112" s="78"/>
      <c r="Z112" s="78"/>
      <c r="AA112" s="78"/>
      <c r="AB112" s="78"/>
      <c r="AC112" s="78"/>
      <c r="AD112" s="79"/>
      <c r="AE112" s="80"/>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row>
    <row r="113" spans="1:63" ht="31.5" x14ac:dyDescent="0.25">
      <c r="A113" s="31">
        <f>+A111+1</f>
        <v>42</v>
      </c>
      <c r="B113" s="33" t="s">
        <v>243</v>
      </c>
      <c r="C113" s="23" t="s">
        <v>9</v>
      </c>
      <c r="D113" s="4" t="s">
        <v>219</v>
      </c>
      <c r="E113" s="19"/>
      <c r="F113" s="39">
        <f>+G113+H113</f>
        <v>20000</v>
      </c>
      <c r="G113" s="39">
        <v>20000</v>
      </c>
      <c r="H113" s="39"/>
      <c r="I113" s="39">
        <f>+J113+M113</f>
        <v>1000</v>
      </c>
      <c r="J113" s="39">
        <v>1000</v>
      </c>
      <c r="K113" s="42"/>
      <c r="L113" s="39">
        <v>1000</v>
      </c>
      <c r="M113" s="42"/>
      <c r="N113" s="31" t="s">
        <v>273</v>
      </c>
      <c r="O113" s="91"/>
      <c r="P113" s="91"/>
      <c r="Q113" s="78"/>
      <c r="R113" s="78"/>
      <c r="S113" s="78"/>
      <c r="T113" s="78"/>
      <c r="U113" s="78"/>
      <c r="V113" s="78"/>
      <c r="W113" s="78"/>
      <c r="X113" s="78"/>
      <c r="Y113" s="78"/>
      <c r="Z113" s="78"/>
      <c r="AA113" s="78"/>
      <c r="AB113" s="79"/>
      <c r="AC113" s="80"/>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row>
    <row r="114" spans="1:63" ht="31.5" x14ac:dyDescent="0.25">
      <c r="A114" s="31">
        <f t="shared" ref="A114:A116" si="62">+A113+1</f>
        <v>43</v>
      </c>
      <c r="B114" s="33" t="s">
        <v>172</v>
      </c>
      <c r="C114" s="23" t="s">
        <v>82</v>
      </c>
      <c r="D114" s="4" t="s">
        <v>218</v>
      </c>
      <c r="E114" s="19"/>
      <c r="F114" s="39">
        <f>+G114+H114</f>
        <v>8500</v>
      </c>
      <c r="G114" s="39">
        <v>8500</v>
      </c>
      <c r="H114" s="39"/>
      <c r="I114" s="39">
        <f>+J114+M114</f>
        <v>7650</v>
      </c>
      <c r="J114" s="39">
        <v>7650</v>
      </c>
      <c r="K114" s="42"/>
      <c r="L114" s="39">
        <v>7650</v>
      </c>
      <c r="M114" s="42"/>
      <c r="N114" s="31"/>
      <c r="O114" s="91"/>
      <c r="P114" s="91"/>
      <c r="Q114" s="78"/>
      <c r="R114" s="78"/>
      <c r="S114" s="78"/>
      <c r="T114" s="78"/>
      <c r="U114" s="78"/>
      <c r="V114" s="78"/>
      <c r="W114" s="78"/>
      <c r="X114" s="78"/>
      <c r="Y114" s="78"/>
      <c r="Z114" s="78"/>
      <c r="AA114" s="78"/>
      <c r="AB114" s="79"/>
      <c r="AC114" s="80"/>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row>
    <row r="115" spans="1:63" ht="31.5" x14ac:dyDescent="0.25">
      <c r="A115" s="31">
        <f t="shared" si="62"/>
        <v>44</v>
      </c>
      <c r="B115" s="33" t="s">
        <v>190</v>
      </c>
      <c r="C115" s="23" t="s">
        <v>101</v>
      </c>
      <c r="D115" s="4" t="s">
        <v>220</v>
      </c>
      <c r="E115" s="19"/>
      <c r="F115" s="39">
        <f>+G115+H115</f>
        <v>5400</v>
      </c>
      <c r="G115" s="39">
        <v>5400</v>
      </c>
      <c r="H115" s="39"/>
      <c r="I115" s="39">
        <f>+J115+M115</f>
        <v>4860</v>
      </c>
      <c r="J115" s="39">
        <v>4860</v>
      </c>
      <c r="K115" s="42"/>
      <c r="L115" s="39">
        <v>4860</v>
      </c>
      <c r="M115" s="42"/>
      <c r="N115" s="31"/>
      <c r="O115" s="91"/>
      <c r="P115" s="91"/>
      <c r="Q115" s="78"/>
      <c r="R115" s="78"/>
      <c r="S115" s="78"/>
      <c r="T115" s="78"/>
      <c r="U115" s="78"/>
      <c r="V115" s="78"/>
      <c r="W115" s="78"/>
      <c r="X115" s="78"/>
      <c r="Y115" s="78"/>
      <c r="Z115" s="78"/>
      <c r="AA115" s="78"/>
      <c r="AB115" s="79"/>
      <c r="AC115" s="80"/>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row>
    <row r="116" spans="1:63" ht="31.5" x14ac:dyDescent="0.25">
      <c r="A116" s="31">
        <f t="shared" si="62"/>
        <v>45</v>
      </c>
      <c r="B116" s="33" t="s">
        <v>171</v>
      </c>
      <c r="C116" s="31" t="s">
        <v>22</v>
      </c>
      <c r="D116" s="4" t="s">
        <v>221</v>
      </c>
      <c r="E116" s="19"/>
      <c r="F116" s="39">
        <f>+G116+H116</f>
        <v>1200</v>
      </c>
      <c r="G116" s="39">
        <v>1200</v>
      </c>
      <c r="H116" s="39"/>
      <c r="I116" s="39">
        <f>+J116+M116</f>
        <v>1080</v>
      </c>
      <c r="J116" s="39">
        <v>1080</v>
      </c>
      <c r="K116" s="42"/>
      <c r="L116" s="39">
        <v>1080</v>
      </c>
      <c r="M116" s="42"/>
      <c r="N116" s="31"/>
      <c r="O116" s="91"/>
      <c r="P116" s="91"/>
      <c r="Q116" s="78"/>
      <c r="R116" s="78"/>
      <c r="S116" s="78"/>
      <c r="T116" s="78"/>
      <c r="U116" s="78"/>
      <c r="V116" s="78"/>
      <c r="W116" s="78"/>
      <c r="X116" s="78"/>
      <c r="Y116" s="78"/>
      <c r="Z116" s="78"/>
      <c r="AA116" s="78"/>
      <c r="AB116" s="79"/>
      <c r="AC116" s="80"/>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row>
    <row r="117" spans="1:63" ht="47.25" x14ac:dyDescent="0.25">
      <c r="A117" s="19"/>
      <c r="B117" s="53" t="s">
        <v>262</v>
      </c>
      <c r="C117" s="53"/>
      <c r="D117" s="53"/>
      <c r="E117" s="53"/>
      <c r="F117" s="53"/>
      <c r="G117" s="53"/>
      <c r="H117" s="53"/>
      <c r="I117" s="56">
        <f>+SUM(I118:I120)</f>
        <v>3240</v>
      </c>
      <c r="J117" s="56">
        <v>3240</v>
      </c>
      <c r="K117" s="56">
        <v>0</v>
      </c>
      <c r="L117" s="56">
        <v>3240</v>
      </c>
      <c r="M117" s="56">
        <f t="shared" ref="M117" si="63">+SUM(M118:M120)</f>
        <v>0</v>
      </c>
      <c r="N117" s="53"/>
      <c r="O117" s="78"/>
      <c r="P117" s="78"/>
      <c r="Q117" s="78"/>
      <c r="R117" s="78"/>
      <c r="S117" s="78"/>
      <c r="T117" s="78"/>
      <c r="U117" s="78"/>
      <c r="V117" s="78"/>
      <c r="W117" s="78"/>
      <c r="X117" s="78"/>
      <c r="Y117" s="78"/>
      <c r="Z117" s="78"/>
      <c r="AA117" s="78"/>
      <c r="AB117" s="78"/>
      <c r="AC117" s="78"/>
      <c r="AD117" s="79"/>
      <c r="AE117" s="80"/>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row>
    <row r="118" spans="1:63" ht="31.5" x14ac:dyDescent="0.25">
      <c r="A118" s="31">
        <f>+A116+1</f>
        <v>46</v>
      </c>
      <c r="B118" s="32" t="s">
        <v>181</v>
      </c>
      <c r="C118" s="31" t="s">
        <v>93</v>
      </c>
      <c r="D118" s="4" t="s">
        <v>224</v>
      </c>
      <c r="E118" s="19"/>
      <c r="F118" s="39">
        <f>+G118+H118</f>
        <v>1200</v>
      </c>
      <c r="G118" s="39">
        <v>1200</v>
      </c>
      <c r="H118" s="39"/>
      <c r="I118" s="39">
        <f>+J118+M118</f>
        <v>1080</v>
      </c>
      <c r="J118" s="39">
        <v>1080</v>
      </c>
      <c r="K118" s="42"/>
      <c r="L118" s="39">
        <v>1080</v>
      </c>
      <c r="M118" s="42"/>
      <c r="N118" s="31"/>
      <c r="O118" s="91"/>
      <c r="P118" s="91"/>
      <c r="Q118" s="78"/>
      <c r="R118" s="78"/>
      <c r="S118" s="78"/>
      <c r="T118" s="78"/>
      <c r="U118" s="78"/>
      <c r="V118" s="78"/>
      <c r="W118" s="78"/>
      <c r="X118" s="78"/>
      <c r="Y118" s="78"/>
      <c r="Z118" s="78"/>
      <c r="AA118" s="78"/>
      <c r="AB118" s="79"/>
      <c r="AC118" s="80"/>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row>
    <row r="119" spans="1:63" ht="31.5" x14ac:dyDescent="0.25">
      <c r="A119" s="31">
        <f t="shared" ref="A119:A120" si="64">+A118+1</f>
        <v>47</v>
      </c>
      <c r="B119" s="33" t="s">
        <v>179</v>
      </c>
      <c r="C119" s="14" t="s">
        <v>11</v>
      </c>
      <c r="D119" s="4" t="s">
        <v>225</v>
      </c>
      <c r="E119" s="19"/>
      <c r="F119" s="39">
        <f>+G119+H119</f>
        <v>1200</v>
      </c>
      <c r="G119" s="39">
        <v>1200</v>
      </c>
      <c r="H119" s="39"/>
      <c r="I119" s="39">
        <f>+J119+M119</f>
        <v>1080</v>
      </c>
      <c r="J119" s="39">
        <v>1080</v>
      </c>
      <c r="K119" s="42"/>
      <c r="L119" s="39">
        <v>1080</v>
      </c>
      <c r="M119" s="42"/>
      <c r="N119" s="31"/>
      <c r="O119" s="91"/>
      <c r="P119" s="91"/>
      <c r="Q119" s="78"/>
      <c r="R119" s="78"/>
      <c r="S119" s="78"/>
      <c r="T119" s="78"/>
      <c r="U119" s="78"/>
      <c r="V119" s="78"/>
      <c r="W119" s="78"/>
      <c r="X119" s="78"/>
      <c r="Y119" s="78"/>
      <c r="Z119" s="78"/>
      <c r="AA119" s="78"/>
      <c r="AB119" s="79"/>
      <c r="AC119" s="80"/>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row>
    <row r="120" spans="1:63" ht="31.5" x14ac:dyDescent="0.25">
      <c r="A120" s="31">
        <f t="shared" si="64"/>
        <v>48</v>
      </c>
      <c r="B120" s="34" t="s">
        <v>180</v>
      </c>
      <c r="C120" s="31" t="s">
        <v>16</v>
      </c>
      <c r="D120" s="4" t="s">
        <v>226</v>
      </c>
      <c r="E120" s="19"/>
      <c r="F120" s="39">
        <f>+G120+H120</f>
        <v>1200</v>
      </c>
      <c r="G120" s="39">
        <v>1200</v>
      </c>
      <c r="H120" s="39"/>
      <c r="I120" s="39">
        <f>+J120+M120</f>
        <v>1080</v>
      </c>
      <c r="J120" s="39">
        <v>1080</v>
      </c>
      <c r="K120" s="42"/>
      <c r="L120" s="39">
        <v>1080</v>
      </c>
      <c r="M120" s="42"/>
      <c r="N120" s="31"/>
      <c r="O120" s="91"/>
      <c r="P120" s="91"/>
      <c r="Q120" s="78"/>
      <c r="R120" s="78"/>
      <c r="S120" s="78"/>
      <c r="T120" s="78"/>
      <c r="U120" s="78"/>
      <c r="V120" s="78"/>
      <c r="W120" s="78"/>
      <c r="X120" s="78"/>
      <c r="Y120" s="78"/>
      <c r="Z120" s="78"/>
      <c r="AA120" s="78"/>
      <c r="AB120" s="79"/>
      <c r="AC120" s="80"/>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row>
    <row r="121" spans="1:63" x14ac:dyDescent="0.25">
      <c r="A121" s="19"/>
      <c r="B121" s="53" t="s">
        <v>259</v>
      </c>
      <c r="C121" s="53"/>
      <c r="D121" s="53"/>
      <c r="E121" s="53"/>
      <c r="F121" s="53"/>
      <c r="G121" s="53"/>
      <c r="H121" s="53"/>
      <c r="I121" s="56">
        <f>+SUM(I122:I125)</f>
        <v>4320</v>
      </c>
      <c r="J121" s="56">
        <v>4320</v>
      </c>
      <c r="K121" s="56">
        <v>0</v>
      </c>
      <c r="L121" s="56">
        <v>4320</v>
      </c>
      <c r="M121" s="56">
        <f t="shared" ref="M121" si="65">+SUM(M122:M125)</f>
        <v>0</v>
      </c>
      <c r="N121" s="53"/>
      <c r="O121" s="78"/>
      <c r="P121" s="78"/>
      <c r="Q121" s="78"/>
      <c r="R121" s="78"/>
      <c r="S121" s="78"/>
      <c r="T121" s="78"/>
      <c r="U121" s="78"/>
      <c r="V121" s="78"/>
      <c r="W121" s="78"/>
      <c r="X121" s="78"/>
      <c r="Y121" s="78"/>
      <c r="Z121" s="78"/>
      <c r="AA121" s="78"/>
      <c r="AB121" s="78"/>
      <c r="AC121" s="78"/>
      <c r="AD121" s="79"/>
      <c r="AE121" s="80"/>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row>
    <row r="122" spans="1:63" ht="31.5" x14ac:dyDescent="0.25">
      <c r="A122" s="31">
        <f>+A120+1</f>
        <v>49</v>
      </c>
      <c r="B122" s="36" t="s">
        <v>175</v>
      </c>
      <c r="C122" s="37" t="s">
        <v>186</v>
      </c>
      <c r="D122" s="4" t="s">
        <v>233</v>
      </c>
      <c r="E122" s="19"/>
      <c r="F122" s="39">
        <f>+G122+H122</f>
        <v>1200</v>
      </c>
      <c r="G122" s="39">
        <v>1200</v>
      </c>
      <c r="H122" s="39"/>
      <c r="I122" s="39">
        <f>+J122+M122</f>
        <v>1080</v>
      </c>
      <c r="J122" s="39">
        <v>1080</v>
      </c>
      <c r="K122" s="42"/>
      <c r="L122" s="39">
        <v>1080</v>
      </c>
      <c r="M122" s="42"/>
      <c r="N122" s="31"/>
      <c r="O122" s="91"/>
      <c r="P122" s="91"/>
      <c r="Q122" s="78"/>
      <c r="R122" s="78"/>
      <c r="S122" s="78"/>
      <c r="T122" s="78"/>
      <c r="U122" s="78"/>
      <c r="V122" s="78"/>
      <c r="W122" s="78"/>
      <c r="X122" s="78"/>
      <c r="Y122" s="78"/>
      <c r="Z122" s="78"/>
      <c r="AA122" s="78"/>
      <c r="AB122" s="79"/>
      <c r="AC122" s="80"/>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row>
    <row r="123" spans="1:63" ht="31.5" x14ac:dyDescent="0.25">
      <c r="A123" s="31">
        <f t="shared" ref="A123:A125" si="66">+A122+1</f>
        <v>50</v>
      </c>
      <c r="B123" s="36" t="s">
        <v>176</v>
      </c>
      <c r="C123" s="37" t="s">
        <v>186</v>
      </c>
      <c r="D123" s="4" t="s">
        <v>234</v>
      </c>
      <c r="E123" s="19"/>
      <c r="F123" s="39">
        <f>+G123+H123</f>
        <v>1200</v>
      </c>
      <c r="G123" s="39">
        <v>1200</v>
      </c>
      <c r="H123" s="39"/>
      <c r="I123" s="39">
        <f>+J123+M123</f>
        <v>1080</v>
      </c>
      <c r="J123" s="39">
        <v>1080</v>
      </c>
      <c r="K123" s="42"/>
      <c r="L123" s="39">
        <v>1080</v>
      </c>
      <c r="M123" s="42"/>
      <c r="N123" s="31"/>
      <c r="O123" s="91"/>
      <c r="P123" s="91"/>
      <c r="Q123" s="78"/>
      <c r="R123" s="78"/>
      <c r="S123" s="78"/>
      <c r="T123" s="78"/>
      <c r="U123" s="78"/>
      <c r="V123" s="78"/>
      <c r="W123" s="78"/>
      <c r="X123" s="78"/>
      <c r="Y123" s="78"/>
      <c r="Z123" s="78"/>
      <c r="AA123" s="78"/>
      <c r="AB123" s="79"/>
      <c r="AC123" s="80"/>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row>
    <row r="124" spans="1:63" ht="31.5" x14ac:dyDescent="0.25">
      <c r="A124" s="31">
        <f t="shared" si="66"/>
        <v>51</v>
      </c>
      <c r="B124" s="36" t="s">
        <v>177</v>
      </c>
      <c r="C124" s="37" t="s">
        <v>186</v>
      </c>
      <c r="D124" s="4" t="s">
        <v>235</v>
      </c>
      <c r="E124" s="19"/>
      <c r="F124" s="39">
        <f>+G124+H124</f>
        <v>1200</v>
      </c>
      <c r="G124" s="39">
        <v>1200</v>
      </c>
      <c r="H124" s="39"/>
      <c r="I124" s="39">
        <f>+J124+M124</f>
        <v>1080</v>
      </c>
      <c r="J124" s="39">
        <v>1080</v>
      </c>
      <c r="K124" s="42"/>
      <c r="L124" s="39">
        <v>1080</v>
      </c>
      <c r="M124" s="42"/>
      <c r="N124" s="31"/>
      <c r="O124" s="91"/>
      <c r="P124" s="91"/>
      <c r="Q124" s="78"/>
      <c r="R124" s="78"/>
      <c r="S124" s="78"/>
      <c r="T124" s="78"/>
      <c r="U124" s="78"/>
      <c r="V124" s="78"/>
      <c r="W124" s="78"/>
      <c r="X124" s="78"/>
      <c r="Y124" s="78"/>
      <c r="Z124" s="78"/>
      <c r="AA124" s="78"/>
      <c r="AB124" s="79"/>
      <c r="AC124" s="80"/>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row>
    <row r="125" spans="1:63" ht="31.5" x14ac:dyDescent="0.25">
      <c r="A125" s="31">
        <f t="shared" si="66"/>
        <v>52</v>
      </c>
      <c r="B125" s="36" t="s">
        <v>178</v>
      </c>
      <c r="C125" s="37" t="s">
        <v>186</v>
      </c>
      <c r="D125" s="4" t="s">
        <v>236</v>
      </c>
      <c r="E125" s="19"/>
      <c r="F125" s="39">
        <f>+G125+H125</f>
        <v>1200</v>
      </c>
      <c r="G125" s="39">
        <v>1200</v>
      </c>
      <c r="H125" s="39"/>
      <c r="I125" s="39">
        <f>+J125+M125</f>
        <v>1080</v>
      </c>
      <c r="J125" s="39">
        <v>1080</v>
      </c>
      <c r="K125" s="42"/>
      <c r="L125" s="39">
        <v>1080</v>
      </c>
      <c r="M125" s="42"/>
      <c r="N125" s="31"/>
      <c r="O125" s="91"/>
      <c r="P125" s="91"/>
      <c r="Q125" s="78"/>
      <c r="R125" s="78"/>
      <c r="S125" s="78"/>
      <c r="T125" s="78"/>
      <c r="U125" s="78"/>
      <c r="V125" s="78"/>
      <c r="W125" s="78"/>
      <c r="X125" s="78"/>
      <c r="Y125" s="78"/>
      <c r="Z125" s="78"/>
      <c r="AA125" s="78"/>
      <c r="AB125" s="79"/>
      <c r="AC125" s="80"/>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row>
    <row r="126" spans="1:63" x14ac:dyDescent="0.25">
      <c r="A126" s="19"/>
      <c r="B126" s="53" t="s">
        <v>260</v>
      </c>
      <c r="C126" s="53"/>
      <c r="D126" s="53"/>
      <c r="E126" s="53"/>
      <c r="F126" s="53"/>
      <c r="G126" s="53"/>
      <c r="H126" s="53"/>
      <c r="I126" s="56">
        <f>+SUM(I127:I132)</f>
        <v>11490</v>
      </c>
      <c r="J126" s="56">
        <v>9103</v>
      </c>
      <c r="K126" s="56">
        <v>0</v>
      </c>
      <c r="L126" s="56">
        <v>9103</v>
      </c>
      <c r="M126" s="56">
        <f t="shared" ref="M126" si="67">+SUM(M127:M132)</f>
        <v>2387</v>
      </c>
      <c r="N126" s="53"/>
      <c r="O126" s="78"/>
      <c r="P126" s="78"/>
      <c r="Q126" s="78"/>
      <c r="R126" s="78"/>
      <c r="S126" s="78"/>
      <c r="T126" s="78"/>
      <c r="U126" s="78"/>
      <c r="V126" s="78"/>
      <c r="W126" s="78"/>
      <c r="X126" s="78"/>
      <c r="Y126" s="78"/>
      <c r="Z126" s="78"/>
      <c r="AA126" s="78"/>
      <c r="AB126" s="78"/>
      <c r="AC126" s="78"/>
      <c r="AD126" s="79"/>
      <c r="AE126" s="80"/>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row>
    <row r="127" spans="1:63" ht="31.5" x14ac:dyDescent="0.25">
      <c r="A127" s="31">
        <f>+A125+1</f>
        <v>53</v>
      </c>
      <c r="B127" s="32" t="s">
        <v>189</v>
      </c>
      <c r="C127" s="4" t="s">
        <v>13</v>
      </c>
      <c r="D127" s="4" t="s">
        <v>227</v>
      </c>
      <c r="E127" s="19"/>
      <c r="F127" s="39">
        <f>+G127+H127</f>
        <v>8927</v>
      </c>
      <c r="G127" s="39">
        <v>8927</v>
      </c>
      <c r="H127" s="39"/>
      <c r="I127" s="39">
        <f>+J127+M127</f>
        <v>3000</v>
      </c>
      <c r="J127" s="39">
        <v>3000</v>
      </c>
      <c r="K127" s="42"/>
      <c r="L127" s="39">
        <v>3000</v>
      </c>
      <c r="M127" s="39"/>
      <c r="N127" s="6" t="s">
        <v>268</v>
      </c>
      <c r="O127" s="91"/>
      <c r="P127" s="91"/>
      <c r="Q127" s="78"/>
      <c r="R127" s="78"/>
      <c r="S127" s="78"/>
      <c r="T127" s="78"/>
      <c r="U127" s="78"/>
      <c r="V127" s="78"/>
      <c r="W127" s="78"/>
      <c r="X127" s="78"/>
      <c r="Y127" s="78"/>
      <c r="Z127" s="78"/>
      <c r="AA127" s="78"/>
      <c r="AB127" s="79"/>
      <c r="AC127" s="80"/>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row>
    <row r="128" spans="1:63" ht="31.5" x14ac:dyDescent="0.25">
      <c r="A128" s="31">
        <f t="shared" ref="A128:A132" si="68">+A127+1</f>
        <v>54</v>
      </c>
      <c r="B128" s="32" t="s">
        <v>194</v>
      </c>
      <c r="C128" s="31" t="s">
        <v>93</v>
      </c>
      <c r="D128" s="4" t="s">
        <v>228</v>
      </c>
      <c r="E128" s="19"/>
      <c r="F128" s="39">
        <f t="shared" ref="F128:F132" si="69">+G128+H128</f>
        <v>800</v>
      </c>
      <c r="G128" s="39">
        <v>560</v>
      </c>
      <c r="H128" s="39">
        <v>240</v>
      </c>
      <c r="I128" s="39">
        <f t="shared" ref="I128:I132" si="70">+J128+M128</f>
        <v>800</v>
      </c>
      <c r="J128" s="39">
        <v>560</v>
      </c>
      <c r="K128" s="39"/>
      <c r="L128" s="39">
        <v>560</v>
      </c>
      <c r="M128" s="39">
        <v>240</v>
      </c>
      <c r="N128" s="35" t="s">
        <v>182</v>
      </c>
      <c r="O128" s="91"/>
      <c r="P128" s="91"/>
      <c r="Q128" s="78"/>
      <c r="R128" s="78"/>
      <c r="S128" s="78"/>
      <c r="T128" s="78"/>
      <c r="U128" s="78"/>
      <c r="V128" s="78"/>
      <c r="W128" s="78"/>
      <c r="X128" s="78"/>
      <c r="Y128" s="78"/>
      <c r="Z128" s="78"/>
      <c r="AA128" s="78"/>
      <c r="AB128" s="79"/>
      <c r="AC128" s="80"/>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row>
    <row r="129" spans="1:63" ht="31.5" x14ac:dyDescent="0.25">
      <c r="A129" s="31">
        <f t="shared" si="68"/>
        <v>55</v>
      </c>
      <c r="B129" s="32" t="s">
        <v>195</v>
      </c>
      <c r="C129" s="31" t="s">
        <v>93</v>
      </c>
      <c r="D129" s="4" t="s">
        <v>229</v>
      </c>
      <c r="E129" s="19"/>
      <c r="F129" s="39">
        <f t="shared" si="69"/>
        <v>800</v>
      </c>
      <c r="G129" s="39">
        <v>560</v>
      </c>
      <c r="H129" s="39">
        <v>240</v>
      </c>
      <c r="I129" s="39">
        <f t="shared" si="70"/>
        <v>800</v>
      </c>
      <c r="J129" s="39">
        <v>560</v>
      </c>
      <c r="K129" s="39"/>
      <c r="L129" s="39">
        <v>560</v>
      </c>
      <c r="M129" s="39">
        <v>240</v>
      </c>
      <c r="N129" s="35" t="s">
        <v>182</v>
      </c>
      <c r="O129" s="91"/>
      <c r="P129" s="91"/>
      <c r="Q129" s="78"/>
      <c r="R129" s="78"/>
      <c r="S129" s="78"/>
      <c r="T129" s="78"/>
      <c r="U129" s="78"/>
      <c r="V129" s="78"/>
      <c r="W129" s="78"/>
      <c r="X129" s="78"/>
      <c r="Y129" s="78"/>
      <c r="Z129" s="78"/>
      <c r="AA129" s="78"/>
      <c r="AB129" s="79"/>
      <c r="AC129" s="80"/>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row>
    <row r="130" spans="1:63" ht="31.5" x14ac:dyDescent="0.25">
      <c r="A130" s="31">
        <f t="shared" si="68"/>
        <v>56</v>
      </c>
      <c r="B130" s="32" t="s">
        <v>193</v>
      </c>
      <c r="C130" s="31" t="s">
        <v>93</v>
      </c>
      <c r="D130" s="4" t="s">
        <v>230</v>
      </c>
      <c r="E130" s="19"/>
      <c r="F130" s="39">
        <f t="shared" si="69"/>
        <v>800</v>
      </c>
      <c r="G130" s="39">
        <v>560</v>
      </c>
      <c r="H130" s="39">
        <v>240</v>
      </c>
      <c r="I130" s="39">
        <f t="shared" si="70"/>
        <v>800</v>
      </c>
      <c r="J130" s="39">
        <v>560</v>
      </c>
      <c r="K130" s="39"/>
      <c r="L130" s="39">
        <v>560</v>
      </c>
      <c r="M130" s="39">
        <v>240</v>
      </c>
      <c r="N130" s="35" t="s">
        <v>182</v>
      </c>
      <c r="O130" s="91"/>
      <c r="P130" s="91"/>
      <c r="Q130" s="78"/>
      <c r="R130" s="78"/>
      <c r="S130" s="78"/>
      <c r="T130" s="78"/>
      <c r="U130" s="78"/>
      <c r="V130" s="78"/>
      <c r="W130" s="78"/>
      <c r="X130" s="78"/>
      <c r="Y130" s="78"/>
      <c r="Z130" s="78"/>
      <c r="AA130" s="78"/>
      <c r="AB130" s="79"/>
      <c r="AC130" s="80"/>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row>
    <row r="131" spans="1:63" ht="31.5" x14ac:dyDescent="0.25">
      <c r="A131" s="31">
        <f t="shared" si="68"/>
        <v>57</v>
      </c>
      <c r="B131" s="34" t="s">
        <v>196</v>
      </c>
      <c r="C131" s="31" t="s">
        <v>16</v>
      </c>
      <c r="D131" s="4" t="s">
        <v>232</v>
      </c>
      <c r="E131" s="19"/>
      <c r="F131" s="39">
        <f t="shared" si="69"/>
        <v>1200</v>
      </c>
      <c r="G131" s="39">
        <v>1000</v>
      </c>
      <c r="H131" s="39">
        <v>200</v>
      </c>
      <c r="I131" s="39">
        <f t="shared" si="70"/>
        <v>1200</v>
      </c>
      <c r="J131" s="39">
        <v>1000</v>
      </c>
      <c r="K131" s="39"/>
      <c r="L131" s="39">
        <v>1000</v>
      </c>
      <c r="M131" s="39">
        <v>200</v>
      </c>
      <c r="N131" s="35" t="s">
        <v>182</v>
      </c>
      <c r="O131" s="91"/>
      <c r="P131" s="91"/>
      <c r="Q131" s="78"/>
      <c r="R131" s="78"/>
      <c r="S131" s="78"/>
      <c r="T131" s="78"/>
      <c r="U131" s="78"/>
      <c r="V131" s="78"/>
      <c r="W131" s="78"/>
      <c r="X131" s="78"/>
      <c r="Y131" s="78"/>
      <c r="Z131" s="78"/>
      <c r="AA131" s="78"/>
      <c r="AB131" s="79"/>
      <c r="AC131" s="80"/>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row>
    <row r="132" spans="1:63" ht="31.5" x14ac:dyDescent="0.25">
      <c r="A132" s="31">
        <f t="shared" si="68"/>
        <v>58</v>
      </c>
      <c r="B132" s="32" t="s">
        <v>191</v>
      </c>
      <c r="C132" s="31" t="s">
        <v>187</v>
      </c>
      <c r="D132" s="4" t="s">
        <v>231</v>
      </c>
      <c r="E132" s="19"/>
      <c r="F132" s="39">
        <f t="shared" si="69"/>
        <v>4890</v>
      </c>
      <c r="G132" s="39">
        <f>4890*0.7</f>
        <v>3423</v>
      </c>
      <c r="H132" s="39">
        <f>4890*0.3</f>
        <v>1467</v>
      </c>
      <c r="I132" s="39">
        <f t="shared" si="70"/>
        <v>4890</v>
      </c>
      <c r="J132" s="39">
        <v>3423</v>
      </c>
      <c r="K132" s="39"/>
      <c r="L132" s="39">
        <v>3423</v>
      </c>
      <c r="M132" s="39">
        <v>1467</v>
      </c>
      <c r="N132" s="35" t="s">
        <v>182</v>
      </c>
      <c r="O132" s="91"/>
      <c r="P132" s="91"/>
      <c r="Q132" s="78"/>
      <c r="R132" s="78"/>
      <c r="S132" s="78"/>
      <c r="T132" s="78"/>
      <c r="U132" s="78"/>
      <c r="V132" s="78"/>
      <c r="W132" s="78"/>
      <c r="X132" s="78"/>
      <c r="Y132" s="78"/>
      <c r="Z132" s="78"/>
      <c r="AA132" s="78"/>
      <c r="AB132" s="79"/>
      <c r="AC132" s="80"/>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row>
    <row r="133" spans="1:63" x14ac:dyDescent="0.25">
      <c r="O133" s="78"/>
      <c r="P133" s="78"/>
      <c r="Q133" s="78"/>
      <c r="R133" s="78"/>
      <c r="S133" s="78"/>
      <c r="T133" s="78"/>
      <c r="U133" s="78"/>
      <c r="V133" s="78"/>
      <c r="W133" s="78"/>
      <c r="X133" s="78"/>
      <c r="Y133" s="78"/>
      <c r="Z133" s="78"/>
      <c r="AA133" s="78"/>
      <c r="AB133" s="78"/>
      <c r="AC133" s="78"/>
      <c r="AD133" s="79"/>
      <c r="AE133" s="80"/>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row>
    <row r="134" spans="1:63" x14ac:dyDescent="0.25">
      <c r="O134" s="78"/>
      <c r="P134" s="78"/>
      <c r="Q134" s="78"/>
      <c r="R134" s="78"/>
      <c r="S134" s="78"/>
      <c r="T134" s="78"/>
      <c r="U134" s="78"/>
      <c r="V134" s="78"/>
      <c r="W134" s="78"/>
      <c r="X134" s="78"/>
      <c r="Y134" s="78"/>
      <c r="Z134" s="78"/>
      <c r="AA134" s="78"/>
      <c r="AB134" s="78"/>
      <c r="AC134" s="78"/>
      <c r="AD134" s="79"/>
      <c r="AE134" s="80"/>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row>
    <row r="135" spans="1:63" s="124" customFormat="1" x14ac:dyDescent="0.25">
      <c r="O135" s="125"/>
      <c r="P135" s="125"/>
      <c r="Q135" s="125"/>
      <c r="R135" s="125"/>
      <c r="S135" s="125"/>
      <c r="T135" s="125"/>
      <c r="U135" s="125"/>
      <c r="V135" s="125"/>
      <c r="W135" s="125"/>
      <c r="X135" s="125"/>
      <c r="Y135" s="125"/>
      <c r="Z135" s="125"/>
      <c r="AA135" s="125"/>
      <c r="AB135" s="125"/>
      <c r="AC135" s="125"/>
      <c r="AD135" s="118"/>
      <c r="AE135" s="119"/>
      <c r="AF135" s="125"/>
      <c r="AG135" s="125"/>
      <c r="AH135" s="125"/>
      <c r="AI135" s="125"/>
      <c r="AJ135" s="125"/>
      <c r="AK135" s="117"/>
      <c r="AL135" s="117"/>
      <c r="AM135" s="117"/>
      <c r="AN135" s="117"/>
      <c r="AO135" s="117"/>
      <c r="AP135" s="117"/>
      <c r="AQ135" s="117"/>
      <c r="AR135" s="117"/>
      <c r="AS135" s="117"/>
      <c r="AT135" s="117"/>
      <c r="AU135" s="117"/>
      <c r="AV135" s="125"/>
      <c r="AW135" s="125"/>
      <c r="AX135" s="125"/>
      <c r="AY135" s="125"/>
      <c r="AZ135" s="125"/>
      <c r="BA135" s="125"/>
      <c r="BB135" s="125"/>
      <c r="BC135" s="125"/>
      <c r="BD135" s="125"/>
      <c r="BE135" s="125"/>
      <c r="BF135" s="125"/>
      <c r="BG135" s="125"/>
      <c r="BH135" s="125"/>
      <c r="BI135" s="125"/>
      <c r="BJ135" s="125"/>
      <c r="BK135" s="125"/>
    </row>
    <row r="136" spans="1:63" x14ac:dyDescent="0.25">
      <c r="O136" s="78"/>
      <c r="P136" s="78"/>
      <c r="Q136" s="78"/>
      <c r="R136" s="78"/>
      <c r="S136" s="78"/>
      <c r="T136" s="78"/>
      <c r="U136" s="78"/>
      <c r="V136" s="78"/>
      <c r="W136" s="78"/>
      <c r="X136" s="78"/>
      <c r="Y136" s="78"/>
      <c r="Z136" s="78"/>
      <c r="AA136" s="78"/>
      <c r="AB136" s="78"/>
      <c r="AC136" s="78"/>
      <c r="AD136" s="79"/>
      <c r="AE136" s="80"/>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row>
    <row r="137" spans="1:63" x14ac:dyDescent="0.25">
      <c r="O137" s="78"/>
      <c r="P137" s="78"/>
      <c r="Q137" s="78"/>
      <c r="R137" s="78"/>
      <c r="S137" s="78"/>
      <c r="T137" s="78"/>
      <c r="U137" s="78"/>
      <c r="V137" s="78"/>
      <c r="W137" s="78"/>
      <c r="X137" s="78"/>
      <c r="Y137" s="78"/>
      <c r="Z137" s="78"/>
      <c r="AA137" s="78"/>
      <c r="AB137" s="78"/>
      <c r="AC137" s="78"/>
      <c r="AD137" s="79"/>
      <c r="AE137" s="80"/>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row>
    <row r="138" spans="1:63" x14ac:dyDescent="0.25">
      <c r="O138" s="78"/>
      <c r="P138" s="78"/>
      <c r="Q138" s="78"/>
      <c r="R138" s="78"/>
      <c r="S138" s="78"/>
      <c r="T138" s="78"/>
      <c r="U138" s="78"/>
      <c r="V138" s="78"/>
      <c r="W138" s="78"/>
      <c r="X138" s="78"/>
      <c r="Y138" s="78"/>
      <c r="Z138" s="78"/>
      <c r="AA138" s="78"/>
      <c r="AB138" s="78"/>
      <c r="AC138" s="78"/>
      <c r="AD138" s="79"/>
      <c r="AE138" s="80"/>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row>
    <row r="139" spans="1:63" x14ac:dyDescent="0.25">
      <c r="O139" s="78"/>
      <c r="P139" s="78"/>
      <c r="Q139" s="78"/>
      <c r="R139" s="78"/>
      <c r="S139" s="78"/>
      <c r="T139" s="78"/>
      <c r="U139" s="78"/>
      <c r="V139" s="78"/>
      <c r="W139" s="78"/>
      <c r="X139" s="78"/>
      <c r="Y139" s="78"/>
      <c r="Z139" s="78"/>
      <c r="AA139" s="78"/>
      <c r="AB139" s="78"/>
      <c r="AC139" s="78"/>
      <c r="AD139" s="79"/>
      <c r="AE139" s="80"/>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row>
    <row r="140" spans="1:63" x14ac:dyDescent="0.25">
      <c r="O140" s="78"/>
      <c r="P140" s="78"/>
      <c r="Q140" s="78"/>
      <c r="R140" s="78"/>
      <c r="S140" s="78"/>
      <c r="T140" s="78"/>
      <c r="U140" s="78"/>
      <c r="V140" s="78"/>
      <c r="W140" s="78"/>
      <c r="X140" s="78"/>
      <c r="Y140" s="78"/>
      <c r="Z140" s="78"/>
      <c r="AA140" s="78"/>
      <c r="AB140" s="78"/>
      <c r="AC140" s="78"/>
      <c r="AD140" s="79"/>
      <c r="AE140" s="80"/>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row>
    <row r="141" spans="1:63" x14ac:dyDescent="0.25">
      <c r="O141" s="78"/>
      <c r="P141" s="78"/>
      <c r="Q141" s="78"/>
      <c r="R141" s="78"/>
      <c r="S141" s="78"/>
      <c r="T141" s="78"/>
      <c r="U141" s="78"/>
      <c r="V141" s="78"/>
      <c r="W141" s="78"/>
      <c r="X141" s="78"/>
      <c r="Y141" s="78"/>
      <c r="Z141" s="78"/>
      <c r="AA141" s="78"/>
      <c r="AB141" s="78"/>
      <c r="AC141" s="78"/>
      <c r="AD141" s="79"/>
      <c r="AE141" s="80"/>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row>
  </sheetData>
  <mergeCells count="52">
    <mergeCell ref="S6:S9"/>
    <mergeCell ref="A1:N1"/>
    <mergeCell ref="A2:N2"/>
    <mergeCell ref="A3:N3"/>
    <mergeCell ref="A6:A10"/>
    <mergeCell ref="B6:B10"/>
    <mergeCell ref="C6:C10"/>
    <mergeCell ref="D6:D10"/>
    <mergeCell ref="E6:E10"/>
    <mergeCell ref="F6:H7"/>
    <mergeCell ref="I6:M7"/>
    <mergeCell ref="N6:N10"/>
    <mergeCell ref="O6:O10"/>
    <mergeCell ref="P6:P10"/>
    <mergeCell ref="Q6:Q9"/>
    <mergeCell ref="R6:R9"/>
    <mergeCell ref="AE6:AE9"/>
    <mergeCell ref="T6:T9"/>
    <mergeCell ref="U6:U9"/>
    <mergeCell ref="V6:V9"/>
    <mergeCell ref="W6:W9"/>
    <mergeCell ref="X6:X9"/>
    <mergeCell ref="Y6:Y9"/>
    <mergeCell ref="Z6:Z9"/>
    <mergeCell ref="AA6:AA9"/>
    <mergeCell ref="AB6:AB9"/>
    <mergeCell ref="AC6:AC9"/>
    <mergeCell ref="AD6:AD9"/>
    <mergeCell ref="F8:F10"/>
    <mergeCell ref="G8:H8"/>
    <mergeCell ref="G9:G10"/>
    <mergeCell ref="H9:H10"/>
    <mergeCell ref="M9:M10"/>
    <mergeCell ref="K8:L8"/>
    <mergeCell ref="K9:K10"/>
    <mergeCell ref="L9:L10"/>
    <mergeCell ref="J8:J10"/>
    <mergeCell ref="AX6:AX10"/>
    <mergeCell ref="AU6:AU10"/>
    <mergeCell ref="AV6:AV10"/>
    <mergeCell ref="AJ6:AJ10"/>
    <mergeCell ref="AW6:AW10"/>
    <mergeCell ref="AP6:AP10"/>
    <mergeCell ref="AQ6:AQ10"/>
    <mergeCell ref="AR6:AR10"/>
    <mergeCell ref="AS6:AS10"/>
    <mergeCell ref="AT6:AT10"/>
    <mergeCell ref="AK6:AK10"/>
    <mergeCell ref="AN6:AN10"/>
    <mergeCell ref="AL6:AL10"/>
    <mergeCell ref="AM6:AM10"/>
    <mergeCell ref="AO6:AO10"/>
  </mergeCells>
  <conditionalFormatting sqref="D59">
    <cfRule type="duplicateValues" dxfId="22" priority="22" stopIfTrue="1"/>
  </conditionalFormatting>
  <conditionalFormatting sqref="D67">
    <cfRule type="duplicateValues" dxfId="21" priority="21" stopIfTrue="1"/>
  </conditionalFormatting>
  <conditionalFormatting sqref="D81">
    <cfRule type="duplicateValues" dxfId="20" priority="20" stopIfTrue="1"/>
  </conditionalFormatting>
  <conditionalFormatting sqref="D85 D83">
    <cfRule type="duplicateValues" dxfId="19" priority="23" stopIfTrue="1"/>
  </conditionalFormatting>
  <conditionalFormatting sqref="D86">
    <cfRule type="duplicateValues" dxfId="18" priority="19" stopIfTrue="1"/>
  </conditionalFormatting>
  <conditionalFormatting sqref="D93">
    <cfRule type="duplicateValues" dxfId="17" priority="18" stopIfTrue="1"/>
  </conditionalFormatting>
  <conditionalFormatting sqref="D48">
    <cfRule type="duplicateValues" dxfId="16" priority="25" stopIfTrue="1"/>
  </conditionalFormatting>
  <conditionalFormatting sqref="D96">
    <cfRule type="duplicateValues" dxfId="15" priority="13" stopIfTrue="1"/>
  </conditionalFormatting>
  <conditionalFormatting sqref="D122">
    <cfRule type="duplicateValues" dxfId="14" priority="12" stopIfTrue="1"/>
  </conditionalFormatting>
  <conditionalFormatting sqref="D123">
    <cfRule type="duplicateValues" dxfId="13" priority="11" stopIfTrue="1"/>
  </conditionalFormatting>
  <conditionalFormatting sqref="D106">
    <cfRule type="duplicateValues" dxfId="12" priority="9" stopIfTrue="1"/>
  </conditionalFormatting>
  <conditionalFormatting sqref="D127 D107:D108">
    <cfRule type="duplicateValues" dxfId="11" priority="8" stopIfTrue="1"/>
  </conditionalFormatting>
  <conditionalFormatting sqref="D130:D131 D120 D116">
    <cfRule type="duplicateValues" dxfId="10" priority="6" stopIfTrue="1"/>
  </conditionalFormatting>
  <conditionalFormatting sqref="D132">
    <cfRule type="duplicateValues" dxfId="9" priority="5" stopIfTrue="1"/>
  </conditionalFormatting>
  <conditionalFormatting sqref="D49">
    <cfRule type="duplicateValues" dxfId="8" priority="4" stopIfTrue="1"/>
  </conditionalFormatting>
  <conditionalFormatting sqref="D95 D88:D89 D91 D84 D44">
    <cfRule type="duplicateValues" dxfId="7" priority="26" stopIfTrue="1"/>
  </conditionalFormatting>
  <conditionalFormatting sqref="D102:D105">
    <cfRule type="duplicateValues" dxfId="6" priority="27" stopIfTrue="1"/>
  </conditionalFormatting>
  <conditionalFormatting sqref="D47">
    <cfRule type="duplicateValues" dxfId="5" priority="3" stopIfTrue="1"/>
  </conditionalFormatting>
  <conditionalFormatting sqref="D46">
    <cfRule type="duplicateValues" dxfId="4" priority="2" stopIfTrue="1"/>
  </conditionalFormatting>
  <conditionalFormatting sqref="D57:D58 D45 D21:D24 D42 D38 D18:D19 D26:D33 D35:D36">
    <cfRule type="duplicateValues" dxfId="3" priority="121" stopIfTrue="1"/>
  </conditionalFormatting>
  <conditionalFormatting sqref="D124:D125 D110 D98:D101 D113:D114">
    <cfRule type="duplicateValues" dxfId="2" priority="222" stopIfTrue="1"/>
  </conditionalFormatting>
  <conditionalFormatting sqref="D128:D129 D111 D118:D119 D115">
    <cfRule type="duplicateValues" dxfId="1" priority="240" stopIfTrue="1"/>
  </conditionalFormatting>
  <conditionalFormatting sqref="D80 D69:D72 D74:D76 D78 D63 D40 D17 D65:D66 D61 D51:D52 D54:D55 D5:D15">
    <cfRule type="duplicateValues" dxfId="0" priority="249" stopIfTrue="1"/>
  </conditionalFormatting>
  <pageMargins left="0.35" right="0.2" top="0.5" bottom="0.5" header="0.15" footer="0.15"/>
  <pageSetup paperSize="9" scale="56" orientation="portrait" r:id="rId1"/>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Pl2</vt:lpstr>
      <vt:lpstr>'Pl2'!Print_Area</vt:lpstr>
      <vt:lpstr>'Pl2'!Print_Titles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qn</dc:creator>
  <cp:lastModifiedBy>Van Thu</cp:lastModifiedBy>
  <cp:lastPrinted>2021-12-07T03:01:19Z</cp:lastPrinted>
  <dcterms:created xsi:type="dcterms:W3CDTF">2021-01-07T10:53:43Z</dcterms:created>
  <dcterms:modified xsi:type="dcterms:W3CDTF">2021-12-09T12:30:49Z</dcterms:modified>
</cp:coreProperties>
</file>